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01"/>
  <workbookPr defaultThemeVersion="124226"/>
  <mc:AlternateContent xmlns:mc="http://schemas.openxmlformats.org/markup-compatibility/2006">
    <mc:Choice Requires="x15">
      <x15ac:absPath xmlns:x15ac="http://schemas.microsoft.com/office/spreadsheetml/2010/11/ac" url="E:\HFT\Souteze\MP2019\"/>
    </mc:Choice>
  </mc:AlternateContent>
  <xr:revisionPtr revIDLastSave="0" documentId="13_ncr:1_{101D168A-79ED-4698-A830-25A394083DB5}" xr6:coauthVersionLast="43" xr6:coauthVersionMax="43" xr10:uidLastSave="{00000000-0000-0000-0000-000000000000}"/>
  <bookViews>
    <workbookView xWindow="-108" yWindow="-108" windowWidth="23256" windowHeight="12576" xr2:uid="{00000000-000D-0000-FFFF-FFFF00000000}"/>
  </bookViews>
  <sheets>
    <sheet name="Celkem" sheetId="8" r:id="rId1"/>
    <sheet name="Družstva" sheetId="10" r:id="rId2"/>
    <sheet name="Skalice 13.-14.4.2019" sheetId="3" r:id="rId3"/>
    <sheet name="Vojtěchov" sheetId="1" r:id="rId4"/>
    <sheet name="Lipová" sheetId="2" r:id="rId5"/>
    <sheet name="Petrušov" sheetId="4" r:id="rId6"/>
    <sheet name="Bohumín" sheetId="9" r:id="rId7"/>
  </sheets>
  <externalReferences>
    <externalReference r:id="rId8"/>
  </externalReference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N71" i="10" l="1"/>
  <c r="N50" i="10"/>
  <c r="N49" i="10"/>
  <c r="N48" i="10"/>
  <c r="N47" i="10"/>
  <c r="N33" i="10"/>
  <c r="N32" i="10"/>
  <c r="N31" i="10"/>
  <c r="N18" i="10"/>
  <c r="N17" i="10"/>
  <c r="N16" i="10"/>
  <c r="N15" i="10"/>
  <c r="N14" i="10"/>
  <c r="N13" i="10"/>
  <c r="N12" i="10"/>
  <c r="N11" i="10"/>
  <c r="E114" i="8"/>
  <c r="E113" i="8"/>
  <c r="E112" i="8"/>
  <c r="E111" i="8"/>
  <c r="P113" i="8"/>
  <c r="P112" i="8"/>
  <c r="P111" i="8"/>
  <c r="E129" i="8"/>
  <c r="E128" i="8"/>
  <c r="E127" i="8"/>
  <c r="E126" i="8"/>
  <c r="E125" i="8"/>
  <c r="P129" i="8"/>
  <c r="P128" i="8"/>
  <c r="P127" i="8"/>
  <c r="P126" i="8"/>
  <c r="P125" i="8"/>
  <c r="W129" i="8"/>
  <c r="V129" i="8"/>
  <c r="U129" i="8"/>
  <c r="T129" i="8"/>
  <c r="S129" i="8"/>
  <c r="R129" i="8"/>
  <c r="W128" i="8"/>
  <c r="V128" i="8"/>
  <c r="U128" i="8"/>
  <c r="T128" i="8"/>
  <c r="S128" i="8"/>
  <c r="R128" i="8"/>
  <c r="W127" i="8"/>
  <c r="V127" i="8"/>
  <c r="U127" i="8"/>
  <c r="T127" i="8"/>
  <c r="S127" i="8"/>
  <c r="R127" i="8"/>
  <c r="W126" i="8"/>
  <c r="V126" i="8"/>
  <c r="U126" i="8"/>
  <c r="T126" i="8"/>
  <c r="S126" i="8"/>
  <c r="R126" i="8"/>
  <c r="W125" i="8"/>
  <c r="V125" i="8"/>
  <c r="U125" i="8"/>
  <c r="T125" i="8"/>
  <c r="S125" i="8"/>
  <c r="R125" i="8"/>
  <c r="W113" i="8"/>
  <c r="V113" i="8"/>
  <c r="U113" i="8"/>
  <c r="T113" i="8"/>
  <c r="S113" i="8"/>
  <c r="R113" i="8"/>
  <c r="W112" i="8"/>
  <c r="V112" i="8"/>
  <c r="U112" i="8"/>
  <c r="T112" i="8"/>
  <c r="S112" i="8"/>
  <c r="R112" i="8"/>
  <c r="W111" i="8"/>
  <c r="V111" i="8"/>
  <c r="U111" i="8"/>
  <c r="T111" i="8"/>
  <c r="S111" i="8"/>
  <c r="R111" i="8"/>
  <c r="W110" i="8"/>
  <c r="V110" i="8"/>
  <c r="U110" i="8"/>
  <c r="T110" i="8"/>
  <c r="S110" i="8"/>
  <c r="R110" i="8"/>
  <c r="G82" i="1"/>
  <c r="I82" i="1" s="1"/>
  <c r="F82" i="1"/>
  <c r="G81" i="1"/>
  <c r="I81" i="1" s="1"/>
  <c r="F81" i="1"/>
  <c r="H81" i="1" s="1"/>
  <c r="G80" i="1"/>
  <c r="I80" i="1" s="1"/>
  <c r="F80" i="1"/>
  <c r="J80" i="1" s="1"/>
  <c r="I79" i="1"/>
  <c r="G79" i="1"/>
  <c r="F79" i="1"/>
  <c r="H79" i="1" s="1"/>
  <c r="G78" i="1"/>
  <c r="I78" i="1" s="1"/>
  <c r="F78" i="1"/>
  <c r="H78" i="1" s="1"/>
  <c r="G77" i="1"/>
  <c r="I77" i="1" s="1"/>
  <c r="F77" i="1"/>
  <c r="H77" i="1" s="1"/>
  <c r="G72" i="1"/>
  <c r="I72" i="1" s="1"/>
  <c r="F72" i="1"/>
  <c r="H72" i="1" s="1"/>
  <c r="G71" i="1"/>
  <c r="I71" i="1" s="1"/>
  <c r="F71" i="1"/>
  <c r="J71" i="1" s="1"/>
  <c r="G70" i="1"/>
  <c r="I70" i="1" s="1"/>
  <c r="F70" i="1"/>
  <c r="H70" i="1" s="1"/>
  <c r="G69" i="1"/>
  <c r="G73" i="1" s="1"/>
  <c r="F69" i="1"/>
  <c r="H69" i="1" s="1"/>
  <c r="G64" i="1"/>
  <c r="I64" i="1" s="1"/>
  <c r="F64" i="1"/>
  <c r="J64" i="1" s="1"/>
  <c r="I63" i="1"/>
  <c r="G63" i="1"/>
  <c r="F63" i="1"/>
  <c r="H63" i="1" s="1"/>
  <c r="H62" i="1"/>
  <c r="G62" i="1"/>
  <c r="I62" i="1" s="1"/>
  <c r="F62" i="1"/>
  <c r="G61" i="1"/>
  <c r="I61" i="1" s="1"/>
  <c r="F61" i="1"/>
  <c r="H61" i="1" s="1"/>
  <c r="G60" i="1"/>
  <c r="I60" i="1" s="1"/>
  <c r="F60" i="1"/>
  <c r="J60" i="1" s="1"/>
  <c r="I59" i="1"/>
  <c r="G59" i="1"/>
  <c r="F59" i="1"/>
  <c r="H59" i="1" s="1"/>
  <c r="G54" i="1"/>
  <c r="I54" i="1" s="1"/>
  <c r="F54" i="1"/>
  <c r="H54" i="1" s="1"/>
  <c r="G53" i="1"/>
  <c r="I53" i="1" s="1"/>
  <c r="F53" i="1"/>
  <c r="J53" i="1" s="1"/>
  <c r="G52" i="1"/>
  <c r="I52" i="1" s="1"/>
  <c r="F52" i="1"/>
  <c r="H52" i="1" s="1"/>
  <c r="G51" i="1"/>
  <c r="I51" i="1" s="1"/>
  <c r="F51" i="1"/>
  <c r="J51" i="1" s="1"/>
  <c r="G50" i="1"/>
  <c r="F50" i="1"/>
  <c r="G45" i="1"/>
  <c r="I45" i="1" s="1"/>
  <c r="F45" i="1"/>
  <c r="H45" i="1" s="1"/>
  <c r="G44" i="1"/>
  <c r="I44" i="1" s="1"/>
  <c r="F44" i="1"/>
  <c r="J44" i="1" s="1"/>
  <c r="G43" i="1"/>
  <c r="I43" i="1" s="1"/>
  <c r="F43" i="1"/>
  <c r="H43" i="1" s="1"/>
  <c r="H42" i="1"/>
  <c r="G42" i="1"/>
  <c r="I42" i="1" s="1"/>
  <c r="F42" i="1"/>
  <c r="G41" i="1"/>
  <c r="I41" i="1" s="1"/>
  <c r="F41" i="1"/>
  <c r="H41" i="1" s="1"/>
  <c r="G40" i="1"/>
  <c r="I40" i="1" s="1"/>
  <c r="F40" i="1"/>
  <c r="J40" i="1" s="1"/>
  <c r="G39" i="1"/>
  <c r="I39" i="1" s="1"/>
  <c r="F39" i="1"/>
  <c r="H39" i="1" s="1"/>
  <c r="G38" i="1"/>
  <c r="I38" i="1" s="1"/>
  <c r="F38" i="1"/>
  <c r="J38" i="1" s="1"/>
  <c r="G37" i="1"/>
  <c r="F37" i="1"/>
  <c r="J37" i="1" s="1"/>
  <c r="H32" i="1"/>
  <c r="G32" i="1"/>
  <c r="I32" i="1" s="1"/>
  <c r="F32" i="1"/>
  <c r="J32" i="1" s="1"/>
  <c r="G31" i="1"/>
  <c r="I31" i="1" s="1"/>
  <c r="F31" i="1"/>
  <c r="H31" i="1" s="1"/>
  <c r="G30" i="1"/>
  <c r="I30" i="1" s="1"/>
  <c r="F30" i="1"/>
  <c r="H30" i="1" s="1"/>
  <c r="G29" i="1"/>
  <c r="I29" i="1" s="1"/>
  <c r="F29" i="1"/>
  <c r="H29" i="1" s="1"/>
  <c r="G28" i="1"/>
  <c r="I28" i="1" s="1"/>
  <c r="F28" i="1"/>
  <c r="G27" i="1"/>
  <c r="I27" i="1" s="1"/>
  <c r="F27" i="1"/>
  <c r="J27" i="1" s="1"/>
  <c r="G26" i="1"/>
  <c r="I26" i="1" s="1"/>
  <c r="F26" i="1"/>
  <c r="H26" i="1" s="1"/>
  <c r="I25" i="1"/>
  <c r="G25" i="1"/>
  <c r="F25" i="1"/>
  <c r="J25" i="1" s="1"/>
  <c r="H24" i="1"/>
  <c r="G24" i="1"/>
  <c r="I24" i="1" s="1"/>
  <c r="F24" i="1"/>
  <c r="J24" i="1" s="1"/>
  <c r="I23" i="1"/>
  <c r="H23" i="1"/>
  <c r="G23" i="1"/>
  <c r="F23" i="1"/>
  <c r="J23" i="1" s="1"/>
  <c r="J22" i="1"/>
  <c r="H22" i="1"/>
  <c r="G22" i="1"/>
  <c r="I22" i="1" s="1"/>
  <c r="F22" i="1"/>
  <c r="G21" i="1"/>
  <c r="I21" i="1" s="1"/>
  <c r="F21" i="1"/>
  <c r="H21" i="1" s="1"/>
  <c r="G20" i="1"/>
  <c r="I20" i="1" s="1"/>
  <c r="F20" i="1"/>
  <c r="J20" i="1" s="1"/>
  <c r="I19" i="1"/>
  <c r="G19" i="1"/>
  <c r="F19" i="1"/>
  <c r="J19" i="1" s="1"/>
  <c r="G18" i="1"/>
  <c r="I18" i="1" s="1"/>
  <c r="F18" i="1"/>
  <c r="J18" i="1" s="1"/>
  <c r="G17" i="1"/>
  <c r="I17" i="1" s="1"/>
  <c r="F17" i="1"/>
  <c r="J17" i="1" s="1"/>
  <c r="G16" i="1"/>
  <c r="I16" i="1" s="1"/>
  <c r="F16" i="1"/>
  <c r="J16" i="1" s="1"/>
  <c r="I15" i="1"/>
  <c r="G15" i="1"/>
  <c r="F15" i="1"/>
  <c r="J15" i="1" s="1"/>
  <c r="J14" i="1"/>
  <c r="G14" i="1"/>
  <c r="I14" i="1" s="1"/>
  <c r="F14" i="1"/>
  <c r="H14" i="1" s="1"/>
  <c r="I13" i="1"/>
  <c r="G13" i="1"/>
  <c r="F13" i="1"/>
  <c r="H13" i="1" s="1"/>
  <c r="G12" i="1"/>
  <c r="I12" i="1" s="1"/>
  <c r="F12" i="1"/>
  <c r="J12" i="1" s="1"/>
  <c r="G11" i="1"/>
  <c r="I11" i="1" s="1"/>
  <c r="F11" i="1"/>
  <c r="J11" i="1" s="1"/>
  <c r="J10" i="1"/>
  <c r="G10" i="1"/>
  <c r="I10" i="1" s="1"/>
  <c r="F10" i="1"/>
  <c r="H10" i="1" s="1"/>
  <c r="I9" i="1"/>
  <c r="H9" i="1"/>
  <c r="G9" i="1"/>
  <c r="F9" i="1"/>
  <c r="J9" i="1" s="1"/>
  <c r="H8" i="1"/>
  <c r="G8" i="1"/>
  <c r="I8" i="1" s="1"/>
  <c r="F8" i="1"/>
  <c r="H7" i="1"/>
  <c r="G7" i="1"/>
  <c r="I7" i="1" s="1"/>
  <c r="F7" i="1"/>
  <c r="H6" i="1"/>
  <c r="G6" i="1"/>
  <c r="I6" i="1" s="1"/>
  <c r="F6" i="1"/>
  <c r="G5" i="1"/>
  <c r="I5" i="1" s="1"/>
  <c r="F5" i="1"/>
  <c r="J5" i="1" s="1"/>
  <c r="G4" i="1"/>
  <c r="F4" i="1"/>
  <c r="E31" i="8"/>
  <c r="E30" i="8"/>
  <c r="E28" i="8"/>
  <c r="W31" i="8"/>
  <c r="V31" i="8"/>
  <c r="U31" i="8"/>
  <c r="T31" i="8"/>
  <c r="S31" i="8"/>
  <c r="R31" i="8"/>
  <c r="W30" i="8"/>
  <c r="V30" i="8"/>
  <c r="U30" i="8"/>
  <c r="T30" i="8"/>
  <c r="S30" i="8"/>
  <c r="R30" i="8"/>
  <c r="W29" i="8"/>
  <c r="V29" i="8"/>
  <c r="U29" i="8"/>
  <c r="T29" i="8"/>
  <c r="S29" i="8"/>
  <c r="R29" i="8"/>
  <c r="J45" i="1" l="1"/>
  <c r="F33" i="1"/>
  <c r="J6" i="1"/>
  <c r="H17" i="1"/>
  <c r="J30" i="1"/>
  <c r="G46" i="1"/>
  <c r="H38" i="1"/>
  <c r="J41" i="1"/>
  <c r="H44" i="1"/>
  <c r="F55" i="1"/>
  <c r="H51" i="1"/>
  <c r="J62" i="1"/>
  <c r="H64" i="1"/>
  <c r="H71" i="1"/>
  <c r="G33" i="1"/>
  <c r="J7" i="1"/>
  <c r="J8" i="1"/>
  <c r="H15" i="1"/>
  <c r="H16" i="1"/>
  <c r="H25" i="1"/>
  <c r="J26" i="1"/>
  <c r="J28" i="1"/>
  <c r="H40" i="1"/>
  <c r="J42" i="1"/>
  <c r="G55" i="1"/>
  <c r="H53" i="1"/>
  <c r="G65" i="1"/>
  <c r="H60" i="1"/>
  <c r="F73" i="1"/>
  <c r="J78" i="1"/>
  <c r="H80" i="1"/>
  <c r="J82" i="1"/>
  <c r="J13" i="1"/>
  <c r="J21" i="1"/>
  <c r="J29" i="1"/>
  <c r="H11" i="1"/>
  <c r="H18" i="1"/>
  <c r="H19" i="1"/>
  <c r="H27" i="1"/>
  <c r="J31" i="1"/>
  <c r="H4" i="1"/>
  <c r="H5" i="1"/>
  <c r="H12" i="1"/>
  <c r="H20" i="1"/>
  <c r="H28" i="1"/>
  <c r="F46" i="1"/>
  <c r="H37" i="1"/>
  <c r="J39" i="1"/>
  <c r="J43" i="1"/>
  <c r="J4" i="1"/>
  <c r="J50" i="1"/>
  <c r="J52" i="1"/>
  <c r="K52" i="1" s="1"/>
  <c r="J54" i="1"/>
  <c r="J59" i="1"/>
  <c r="J61" i="1"/>
  <c r="J63" i="1"/>
  <c r="F65" i="1"/>
  <c r="J70" i="1"/>
  <c r="J72" i="1"/>
  <c r="J77" i="1"/>
  <c r="J79" i="1"/>
  <c r="J81" i="1"/>
  <c r="H82" i="1"/>
  <c r="I69" i="1"/>
  <c r="H50" i="1"/>
  <c r="J69" i="1"/>
  <c r="K69" i="1" s="1"/>
  <c r="I4" i="1"/>
  <c r="I37" i="1"/>
  <c r="I50" i="1"/>
  <c r="P31" i="8"/>
  <c r="P30" i="8"/>
  <c r="N41" i="10"/>
  <c r="N40" i="10"/>
  <c r="N39" i="10"/>
  <c r="N38" i="10"/>
  <c r="N37" i="10"/>
  <c r="K77" i="1" l="1"/>
  <c r="K63" i="1"/>
  <c r="K72" i="1"/>
  <c r="K39" i="1"/>
  <c r="K38" i="1"/>
  <c r="K44" i="1"/>
  <c r="K13" i="1"/>
  <c r="K28" i="1"/>
  <c r="K30" i="1"/>
  <c r="K32" i="1"/>
  <c r="N42" i="10"/>
  <c r="K82" i="1"/>
  <c r="K9" i="1"/>
  <c r="K15" i="1"/>
  <c r="K12" i="1"/>
  <c r="K61" i="1"/>
  <c r="K50" i="1"/>
  <c r="K78" i="1"/>
  <c r="K22" i="1"/>
  <c r="K31" i="1"/>
  <c r="K45" i="1"/>
  <c r="K29" i="1"/>
  <c r="K6" i="1"/>
  <c r="K24" i="1"/>
  <c r="K25" i="1"/>
  <c r="K11" i="1"/>
  <c r="K5" i="1"/>
  <c r="K81" i="1"/>
  <c r="K70" i="1"/>
  <c r="K59" i="1"/>
  <c r="K71" i="1"/>
  <c r="K40" i="1"/>
  <c r="K43" i="1"/>
  <c r="K10" i="1"/>
  <c r="K62" i="1"/>
  <c r="K80" i="1"/>
  <c r="K41" i="1"/>
  <c r="K21" i="1"/>
  <c r="K17" i="1"/>
  <c r="K23" i="1"/>
  <c r="K20" i="1"/>
  <c r="K27" i="1"/>
  <c r="K51" i="1"/>
  <c r="K53" i="1"/>
  <c r="K79" i="1"/>
  <c r="K54" i="1"/>
  <c r="K64" i="1"/>
  <c r="K4" i="1"/>
  <c r="K26" i="1"/>
  <c r="K42" i="1"/>
  <c r="K60" i="1"/>
  <c r="K37" i="1"/>
  <c r="K14" i="1"/>
  <c r="K7" i="1"/>
  <c r="K19" i="1"/>
  <c r="K16" i="1"/>
  <c r="K18" i="1"/>
  <c r="K8" i="1"/>
  <c r="N65" i="10"/>
  <c r="N64" i="10"/>
  <c r="N63" i="10"/>
  <c r="N62" i="10"/>
  <c r="N61" i="10"/>
  <c r="N58" i="10"/>
  <c r="N57" i="10"/>
  <c r="N56" i="10"/>
  <c r="N55" i="10"/>
  <c r="N54" i="10"/>
  <c r="N59" i="10" l="1"/>
  <c r="N66" i="10"/>
  <c r="N34" i="10"/>
  <c r="N30" i="10"/>
  <c r="N29" i="10"/>
  <c r="N28" i="10"/>
  <c r="N27" i="10"/>
  <c r="N26" i="10"/>
  <c r="N25" i="10"/>
  <c r="N7" i="10"/>
  <c r="N6" i="10"/>
  <c r="N70" i="10"/>
  <c r="N69" i="10"/>
  <c r="N68" i="10"/>
  <c r="N51" i="10"/>
  <c r="N46" i="10"/>
  <c r="N45" i="10"/>
  <c r="N44" i="10"/>
  <c r="N24" i="10"/>
  <c r="N23" i="10"/>
  <c r="N20" i="10"/>
  <c r="N19" i="10"/>
  <c r="N10" i="10"/>
  <c r="N9" i="10"/>
  <c r="N8" i="10"/>
  <c r="N5" i="10"/>
  <c r="W130" i="8"/>
  <c r="V130" i="8"/>
  <c r="U130" i="8"/>
  <c r="T130" i="8"/>
  <c r="S130" i="8"/>
  <c r="R130" i="8"/>
  <c r="E124" i="8"/>
  <c r="W124" i="8"/>
  <c r="V124" i="8"/>
  <c r="U124" i="8"/>
  <c r="T124" i="8"/>
  <c r="S124" i="8"/>
  <c r="R124" i="8"/>
  <c r="E130" i="8"/>
  <c r="W123" i="8"/>
  <c r="V123" i="8"/>
  <c r="U123" i="8"/>
  <c r="T123" i="8"/>
  <c r="S123" i="8"/>
  <c r="R123" i="8"/>
  <c r="E123" i="8"/>
  <c r="W122" i="8"/>
  <c r="V122" i="8"/>
  <c r="U122" i="8"/>
  <c r="T122" i="8"/>
  <c r="S122" i="8"/>
  <c r="R122" i="8"/>
  <c r="E122" i="8"/>
  <c r="J75" i="3"/>
  <c r="J74" i="3"/>
  <c r="H74" i="3"/>
  <c r="J73" i="3"/>
  <c r="E73" i="3"/>
  <c r="J72" i="3"/>
  <c r="H72" i="3"/>
  <c r="E72" i="3"/>
  <c r="J67" i="3"/>
  <c r="H67" i="3"/>
  <c r="E67" i="3"/>
  <c r="J66" i="3"/>
  <c r="H66" i="3"/>
  <c r="E66" i="3"/>
  <c r="J65" i="3"/>
  <c r="H65" i="3"/>
  <c r="E65" i="3"/>
  <c r="J64" i="3"/>
  <c r="H64" i="3"/>
  <c r="E64" i="3"/>
  <c r="J63" i="3"/>
  <c r="H63" i="3"/>
  <c r="E63" i="3"/>
  <c r="J58" i="3"/>
  <c r="H58" i="3"/>
  <c r="E58" i="3"/>
  <c r="J57" i="3"/>
  <c r="E57" i="3"/>
  <c r="J56" i="3"/>
  <c r="H56" i="3"/>
  <c r="E56" i="3"/>
  <c r="J55" i="3"/>
  <c r="H55" i="3"/>
  <c r="E55" i="3"/>
  <c r="J54" i="3"/>
  <c r="H54" i="3"/>
  <c r="E54" i="3"/>
  <c r="J53" i="3"/>
  <c r="H53" i="3"/>
  <c r="E53" i="3"/>
  <c r="J48" i="3"/>
  <c r="H48" i="3"/>
  <c r="E48" i="3"/>
  <c r="J47" i="3"/>
  <c r="H47" i="3"/>
  <c r="E47" i="3"/>
  <c r="J42" i="3"/>
  <c r="H42" i="3"/>
  <c r="E42" i="3"/>
  <c r="J41" i="3"/>
  <c r="H41" i="3"/>
  <c r="E41" i="3"/>
  <c r="J40" i="3"/>
  <c r="H40" i="3"/>
  <c r="E40" i="3"/>
  <c r="J35" i="3"/>
  <c r="H35" i="3"/>
  <c r="E35" i="3"/>
  <c r="J34" i="3"/>
  <c r="H34" i="3"/>
  <c r="E34" i="3"/>
  <c r="J33" i="3"/>
  <c r="H33" i="3"/>
  <c r="E33" i="3"/>
  <c r="J32" i="3"/>
  <c r="H32" i="3"/>
  <c r="E32" i="3"/>
  <c r="J31" i="3"/>
  <c r="H31" i="3"/>
  <c r="E31" i="3"/>
  <c r="J30" i="3"/>
  <c r="H30" i="3"/>
  <c r="E30" i="3"/>
  <c r="J29" i="3"/>
  <c r="H29" i="3"/>
  <c r="E29" i="3"/>
  <c r="J28" i="3"/>
  <c r="H28" i="3"/>
  <c r="E28" i="3"/>
  <c r="J27" i="3"/>
  <c r="H27" i="3"/>
  <c r="E27" i="3"/>
  <c r="J26" i="3"/>
  <c r="H26" i="3"/>
  <c r="E26" i="3"/>
  <c r="J25" i="3"/>
  <c r="H25" i="3"/>
  <c r="E25" i="3"/>
  <c r="J24" i="3"/>
  <c r="H24" i="3"/>
  <c r="E24" i="3"/>
  <c r="J23" i="3"/>
  <c r="H23" i="3"/>
  <c r="E23" i="3"/>
  <c r="J22" i="3"/>
  <c r="H22" i="3"/>
  <c r="E22" i="3"/>
  <c r="J21" i="3"/>
  <c r="H21" i="3"/>
  <c r="E21" i="3"/>
  <c r="J20" i="3"/>
  <c r="H20" i="3"/>
  <c r="E20" i="3"/>
  <c r="J19" i="3"/>
  <c r="H19" i="3"/>
  <c r="E19" i="3"/>
  <c r="J18" i="3"/>
  <c r="H18" i="3"/>
  <c r="E18" i="3"/>
  <c r="J17" i="3"/>
  <c r="H17" i="3"/>
  <c r="E17" i="3"/>
  <c r="J16" i="3"/>
  <c r="H16" i="3"/>
  <c r="E16" i="3"/>
  <c r="J15" i="3"/>
  <c r="H15" i="3"/>
  <c r="E15" i="3"/>
  <c r="J14" i="3"/>
  <c r="H14" i="3"/>
  <c r="E14" i="3"/>
  <c r="J13" i="3"/>
  <c r="H13" i="3"/>
  <c r="E13" i="3"/>
  <c r="J12" i="3"/>
  <c r="H12" i="3"/>
  <c r="E12" i="3"/>
  <c r="J11" i="3"/>
  <c r="H11" i="3"/>
  <c r="E11" i="3"/>
  <c r="J10" i="3"/>
  <c r="H10" i="3"/>
  <c r="E10" i="3"/>
  <c r="J9" i="3"/>
  <c r="H9" i="3"/>
  <c r="E9" i="3"/>
  <c r="J8" i="3"/>
  <c r="H8" i="3"/>
  <c r="E8" i="3"/>
  <c r="J7" i="3"/>
  <c r="H7" i="3"/>
  <c r="E7" i="3"/>
  <c r="J6" i="3"/>
  <c r="H6" i="3"/>
  <c r="E6" i="3"/>
  <c r="J5" i="3"/>
  <c r="H5" i="3"/>
  <c r="E5" i="3"/>
  <c r="P124" i="8" l="1"/>
  <c r="N52" i="10"/>
  <c r="N72" i="10"/>
  <c r="N35" i="10"/>
  <c r="N21" i="10"/>
  <c r="P130" i="8"/>
  <c r="P122" i="8"/>
  <c r="P123" i="8"/>
  <c r="W114" i="8" l="1"/>
  <c r="V114" i="8"/>
  <c r="U114" i="8"/>
  <c r="T114" i="8"/>
  <c r="S114" i="8"/>
  <c r="R114" i="8"/>
  <c r="W99" i="8"/>
  <c r="V99" i="8"/>
  <c r="U99" i="8"/>
  <c r="T99" i="8"/>
  <c r="S99" i="8"/>
  <c r="R99" i="8"/>
  <c r="W98" i="8"/>
  <c r="V98" i="8"/>
  <c r="U98" i="8"/>
  <c r="T98" i="8"/>
  <c r="S98" i="8"/>
  <c r="R98" i="8"/>
  <c r="W97" i="8"/>
  <c r="V97" i="8"/>
  <c r="U97" i="8"/>
  <c r="T97" i="8"/>
  <c r="S97" i="8"/>
  <c r="R97" i="8"/>
  <c r="W96" i="8"/>
  <c r="V96" i="8"/>
  <c r="U96" i="8"/>
  <c r="T96" i="8"/>
  <c r="S96" i="8"/>
  <c r="R96" i="8"/>
  <c r="W95" i="8"/>
  <c r="V95" i="8"/>
  <c r="U95" i="8"/>
  <c r="T95" i="8"/>
  <c r="S95" i="8"/>
  <c r="R95" i="8"/>
  <c r="W94" i="8"/>
  <c r="V94" i="8"/>
  <c r="U94" i="8"/>
  <c r="T94" i="8"/>
  <c r="S94" i="8"/>
  <c r="R94" i="8"/>
  <c r="W93" i="8"/>
  <c r="V93" i="8"/>
  <c r="U93" i="8"/>
  <c r="T93" i="8"/>
  <c r="S93" i="8"/>
  <c r="R93" i="8"/>
  <c r="W92" i="8"/>
  <c r="V92" i="8"/>
  <c r="U92" i="8"/>
  <c r="T92" i="8"/>
  <c r="S92" i="8"/>
  <c r="R92" i="8"/>
  <c r="W91" i="8"/>
  <c r="V91" i="8"/>
  <c r="U91" i="8"/>
  <c r="T91" i="8"/>
  <c r="S91" i="8"/>
  <c r="R91" i="8"/>
  <c r="W90" i="8"/>
  <c r="V90" i="8"/>
  <c r="U90" i="8"/>
  <c r="T90" i="8"/>
  <c r="S90" i="8"/>
  <c r="R90" i="8"/>
  <c r="W89" i="8"/>
  <c r="V89" i="8"/>
  <c r="U89" i="8"/>
  <c r="T89" i="8"/>
  <c r="S89" i="8"/>
  <c r="R89" i="8"/>
  <c r="W82" i="8"/>
  <c r="V82" i="8"/>
  <c r="U82" i="8"/>
  <c r="T82" i="8"/>
  <c r="S82" i="8"/>
  <c r="R82" i="8"/>
  <c r="W81" i="8"/>
  <c r="V81" i="8"/>
  <c r="U81" i="8"/>
  <c r="T81" i="8"/>
  <c r="S81" i="8"/>
  <c r="R81" i="8"/>
  <c r="W80" i="8"/>
  <c r="V80" i="8"/>
  <c r="U80" i="8"/>
  <c r="T80" i="8"/>
  <c r="S80" i="8"/>
  <c r="R80" i="8"/>
  <c r="W79" i="8"/>
  <c r="V79" i="8"/>
  <c r="U79" i="8"/>
  <c r="T79" i="8"/>
  <c r="S79" i="8"/>
  <c r="R79" i="8"/>
  <c r="W78" i="8"/>
  <c r="V78" i="8"/>
  <c r="U78" i="8"/>
  <c r="T78" i="8"/>
  <c r="S78" i="8"/>
  <c r="R78" i="8"/>
  <c r="W77" i="8"/>
  <c r="V77" i="8"/>
  <c r="U77" i="8"/>
  <c r="T77" i="8"/>
  <c r="S77" i="8"/>
  <c r="R77" i="8"/>
  <c r="W76" i="8"/>
  <c r="V76" i="8"/>
  <c r="U76" i="8"/>
  <c r="T76" i="8"/>
  <c r="S76" i="8"/>
  <c r="R76" i="8"/>
  <c r="W75" i="8"/>
  <c r="V75" i="8"/>
  <c r="U75" i="8"/>
  <c r="T75" i="8"/>
  <c r="S75" i="8"/>
  <c r="R75" i="8"/>
  <c r="W74" i="8"/>
  <c r="V74" i="8"/>
  <c r="U74" i="8"/>
  <c r="T74" i="8"/>
  <c r="S74" i="8"/>
  <c r="R74" i="8"/>
  <c r="W73" i="8"/>
  <c r="V73" i="8"/>
  <c r="U73" i="8"/>
  <c r="T73" i="8"/>
  <c r="S73" i="8"/>
  <c r="R73" i="8"/>
  <c r="W72" i="8"/>
  <c r="V72" i="8"/>
  <c r="U72" i="8"/>
  <c r="T72" i="8"/>
  <c r="S72" i="8"/>
  <c r="R72" i="8"/>
  <c r="W71" i="8"/>
  <c r="V71" i="8"/>
  <c r="U71" i="8"/>
  <c r="T71" i="8"/>
  <c r="S71" i="8"/>
  <c r="R71" i="8"/>
  <c r="W70" i="8"/>
  <c r="V70" i="8"/>
  <c r="U70" i="8"/>
  <c r="T70" i="8"/>
  <c r="S70" i="8"/>
  <c r="R70" i="8"/>
  <c r="W69" i="8"/>
  <c r="V69" i="8"/>
  <c r="U69" i="8"/>
  <c r="T69" i="8"/>
  <c r="S69" i="8"/>
  <c r="R69" i="8"/>
  <c r="W68" i="8"/>
  <c r="V68" i="8"/>
  <c r="U68" i="8"/>
  <c r="T68" i="8"/>
  <c r="S68" i="8"/>
  <c r="R68" i="8"/>
  <c r="W32" i="8"/>
  <c r="V32" i="8"/>
  <c r="U32" i="8"/>
  <c r="T32" i="8"/>
  <c r="S32" i="8"/>
  <c r="R32" i="8"/>
  <c r="W28" i="8"/>
  <c r="V28" i="8"/>
  <c r="U28" i="8"/>
  <c r="T28" i="8"/>
  <c r="S28" i="8"/>
  <c r="R28" i="8"/>
  <c r="W27" i="8"/>
  <c r="V27" i="8"/>
  <c r="U27" i="8"/>
  <c r="T27" i="8"/>
  <c r="S27" i="8"/>
  <c r="R27" i="8"/>
  <c r="W26" i="8"/>
  <c r="V26" i="8"/>
  <c r="U26" i="8"/>
  <c r="T26" i="8"/>
  <c r="S26" i="8"/>
  <c r="R26" i="8"/>
  <c r="W16" i="8"/>
  <c r="V16" i="8"/>
  <c r="U16" i="8"/>
  <c r="T16" i="8"/>
  <c r="S16" i="8"/>
  <c r="R16" i="8"/>
  <c r="W15" i="8"/>
  <c r="V15" i="8"/>
  <c r="U15" i="8"/>
  <c r="T15" i="8"/>
  <c r="S15" i="8"/>
  <c r="R15" i="8"/>
  <c r="W14" i="8"/>
  <c r="V14" i="8"/>
  <c r="U14" i="8"/>
  <c r="T14" i="8"/>
  <c r="S14" i="8"/>
  <c r="R14" i="8"/>
  <c r="W13" i="8"/>
  <c r="V13" i="8"/>
  <c r="U13" i="8"/>
  <c r="T13" i="8"/>
  <c r="S13" i="8"/>
  <c r="R13" i="8"/>
  <c r="W12" i="8"/>
  <c r="V12" i="8"/>
  <c r="U12" i="8"/>
  <c r="T12" i="8"/>
  <c r="S12" i="8"/>
  <c r="R12" i="8"/>
  <c r="W11" i="8"/>
  <c r="V11" i="8"/>
  <c r="U11" i="8"/>
  <c r="T11" i="8"/>
  <c r="S11" i="8"/>
  <c r="R11" i="8"/>
  <c r="W10" i="8"/>
  <c r="V10" i="8"/>
  <c r="U10" i="8"/>
  <c r="T10" i="8"/>
  <c r="S10" i="8"/>
  <c r="R10" i="8"/>
  <c r="W9" i="8"/>
  <c r="V9" i="8"/>
  <c r="U9" i="8"/>
  <c r="T9" i="8"/>
  <c r="S9" i="8"/>
  <c r="R9" i="8"/>
  <c r="W8" i="8"/>
  <c r="V8" i="8"/>
  <c r="U8" i="8"/>
  <c r="T8" i="8"/>
  <c r="S8" i="8"/>
  <c r="R8" i="8"/>
  <c r="W7" i="8"/>
  <c r="V7" i="8"/>
  <c r="U7" i="8"/>
  <c r="T7" i="8"/>
  <c r="S7" i="8"/>
  <c r="R7" i="8"/>
  <c r="P114" i="8" l="1"/>
  <c r="P28" i="8"/>
  <c r="P9" i="8"/>
  <c r="P11" i="8"/>
  <c r="P13" i="8"/>
  <c r="P15" i="8"/>
  <c r="P7" i="8"/>
  <c r="P10" i="8"/>
  <c r="P14" i="8"/>
  <c r="P16" i="8"/>
  <c r="P8" i="8"/>
  <c r="P12" i="8"/>
  <c r="E12" i="8" l="1"/>
  <c r="F29" i="2" l="1"/>
  <c r="E62" i="8" l="1"/>
  <c r="E70" i="8"/>
  <c r="E95" i="8"/>
  <c r="E24" i="8"/>
  <c r="E27" i="8"/>
  <c r="E15" i="8"/>
  <c r="E11" i="8"/>
  <c r="P70" i="8" l="1"/>
  <c r="P27" i="8"/>
  <c r="P95" i="8"/>
  <c r="E110" i="8" l="1"/>
  <c r="E97" i="8"/>
  <c r="E89" i="8"/>
  <c r="E99" i="8"/>
  <c r="E98" i="8"/>
  <c r="E96" i="8"/>
  <c r="E88" i="8"/>
  <c r="E90" i="8"/>
  <c r="E94" i="8"/>
  <c r="E93" i="8"/>
  <c r="E92" i="8"/>
  <c r="E82" i="8"/>
  <c r="E81" i="8"/>
  <c r="E80" i="8"/>
  <c r="E78" i="8"/>
  <c r="E77" i="8"/>
  <c r="E75" i="8"/>
  <c r="E74" i="8"/>
  <c r="E72" i="8"/>
  <c r="E68" i="8"/>
  <c r="E45" i="8"/>
  <c r="E61" i="8"/>
  <c r="E63" i="8"/>
  <c r="E58" i="8"/>
  <c r="E32" i="8"/>
  <c r="E25" i="8"/>
  <c r="E16" i="8"/>
  <c r="E14" i="8"/>
  <c r="E13" i="8"/>
  <c r="E10" i="8"/>
  <c r="E9" i="8"/>
  <c r="E8" i="8"/>
  <c r="E7" i="8"/>
  <c r="P96" i="8" l="1"/>
  <c r="P74" i="8"/>
  <c r="P68" i="8"/>
  <c r="P72" i="8"/>
  <c r="P77" i="8"/>
  <c r="P98" i="8"/>
  <c r="P97" i="8" l="1"/>
  <c r="P110" i="8"/>
  <c r="P81" i="8"/>
  <c r="P80" i="8"/>
  <c r="P78" i="8"/>
  <c r="P32" i="8"/>
  <c r="P75" i="8"/>
  <c r="P82" i="8"/>
  <c r="P92" i="8"/>
  <c r="P99" i="8"/>
  <c r="P94" i="8"/>
  <c r="P93" i="8"/>
  <c r="P89" i="8"/>
  <c r="P90" i="8"/>
  <c r="S37" i="8"/>
  <c r="T37" i="8"/>
  <c r="U37" i="8"/>
  <c r="T43" i="8"/>
  <c r="U43" i="8"/>
  <c r="V43" i="8"/>
  <c r="W43" i="8"/>
  <c r="V67" i="8"/>
  <c r="S67" i="8"/>
  <c r="U67" i="8"/>
  <c r="T67" i="8"/>
  <c r="T63" i="8"/>
  <c r="V63" i="8"/>
  <c r="U63" i="8"/>
  <c r="S63" i="8"/>
  <c r="S59" i="8"/>
  <c r="S55" i="8"/>
  <c r="W55" i="8"/>
  <c r="V51" i="8"/>
  <c r="S51" i="8"/>
  <c r="W51" i="8"/>
  <c r="U51" i="8"/>
  <c r="V47" i="8"/>
  <c r="S47" i="8"/>
  <c r="T47" i="8"/>
  <c r="U47" i="8"/>
  <c r="T39" i="8"/>
  <c r="U39" i="8"/>
  <c r="T66" i="8"/>
  <c r="V66" i="8"/>
  <c r="S66" i="8"/>
  <c r="U66" i="8"/>
  <c r="W66" i="8"/>
  <c r="S62" i="8"/>
  <c r="W62" i="8"/>
  <c r="T62" i="8"/>
  <c r="U62" i="8"/>
  <c r="V62" i="8"/>
  <c r="V58" i="8"/>
  <c r="T58" i="8"/>
  <c r="U58" i="8"/>
  <c r="W58" i="8"/>
  <c r="V54" i="8"/>
  <c r="W54" i="8"/>
  <c r="T54" i="8"/>
  <c r="T50" i="8"/>
  <c r="W50" i="8"/>
  <c r="V50" i="8"/>
  <c r="S50" i="8"/>
  <c r="U50" i="8"/>
  <c r="V46" i="8"/>
  <c r="S46" i="8"/>
  <c r="W46" i="8"/>
  <c r="U46" i="8"/>
  <c r="T46" i="8"/>
  <c r="U42" i="8"/>
  <c r="W42" i="8"/>
  <c r="T42" i="8"/>
  <c r="S42" i="8"/>
  <c r="T38" i="8"/>
  <c r="U38" i="8"/>
  <c r="V38" i="8"/>
  <c r="W65" i="8"/>
  <c r="U65" i="8"/>
  <c r="V65" i="8"/>
  <c r="S61" i="8"/>
  <c r="U61" i="8"/>
  <c r="V61" i="8"/>
  <c r="W61" i="8"/>
  <c r="T61" i="8"/>
  <c r="W57" i="8"/>
  <c r="U57" i="8"/>
  <c r="T57" i="8"/>
  <c r="V53" i="8"/>
  <c r="U53" i="8"/>
  <c r="S53" i="8"/>
  <c r="W53" i="8"/>
  <c r="T53" i="8"/>
  <c r="U49" i="8"/>
  <c r="S49" i="8"/>
  <c r="T49" i="8"/>
  <c r="W49" i="8"/>
  <c r="V49" i="8"/>
  <c r="W45" i="8"/>
  <c r="V45" i="8"/>
  <c r="U45" i="8"/>
  <c r="S45" i="8"/>
  <c r="T45" i="8"/>
  <c r="V41" i="8"/>
  <c r="W41" i="8"/>
  <c r="S41" i="8"/>
  <c r="U41" i="8"/>
  <c r="V64" i="8"/>
  <c r="W64" i="8"/>
  <c r="T64" i="8"/>
  <c r="S64" i="8"/>
  <c r="U64" i="8"/>
  <c r="U60" i="8"/>
  <c r="T60" i="8"/>
  <c r="V60" i="8"/>
  <c r="S56" i="8"/>
  <c r="W56" i="8"/>
  <c r="V56" i="8"/>
  <c r="V52" i="8"/>
  <c r="T52" i="8"/>
  <c r="V48" i="8"/>
  <c r="S48" i="8"/>
  <c r="U44" i="8"/>
  <c r="S40" i="8"/>
  <c r="W40" i="8"/>
  <c r="U40" i="8"/>
  <c r="R61" i="8"/>
  <c r="R47" i="8"/>
  <c r="R58" i="8"/>
  <c r="R67" i="8"/>
  <c r="R50" i="8"/>
  <c r="R52" i="8"/>
  <c r="R43" i="8"/>
  <c r="R66" i="8"/>
  <c r="R38" i="8"/>
  <c r="R41" i="8"/>
  <c r="R60" i="8"/>
  <c r="R64" i="8"/>
  <c r="R37" i="8"/>
  <c r="R46" i="8"/>
  <c r="R57" i="8"/>
  <c r="R55" i="8"/>
  <c r="R63" i="8"/>
  <c r="R62" i="8"/>
  <c r="R42" i="8"/>
  <c r="R45" i="8"/>
  <c r="R56" i="8"/>
  <c r="R49" i="8"/>
  <c r="R51" i="8"/>
  <c r="R53" i="8"/>
  <c r="R65" i="8"/>
  <c r="R54" i="8"/>
  <c r="R40" i="8"/>
  <c r="E57" i="8"/>
  <c r="E39" i="8"/>
  <c r="E54" i="8"/>
  <c r="E66" i="8"/>
  <c r="E50" i="8"/>
  <c r="E38" i="8"/>
  <c r="E53" i="8"/>
  <c r="E60" i="8"/>
  <c r="E49" i="8"/>
  <c r="E37" i="8"/>
  <c r="E67" i="8"/>
  <c r="E51" i="8"/>
  <c r="E47" i="8"/>
  <c r="E52" i="8"/>
  <c r="E71" i="8"/>
  <c r="E69" i="8"/>
  <c r="E64" i="8"/>
  <c r="E42" i="8"/>
  <c r="E56" i="8"/>
  <c r="E46" i="8"/>
  <c r="E55" i="8"/>
  <c r="E44" i="8"/>
  <c r="E76" i="8"/>
  <c r="E73" i="8"/>
  <c r="E59" i="8"/>
  <c r="E41" i="8"/>
  <c r="E65" i="8"/>
  <c r="E48" i="8"/>
  <c r="E43" i="8"/>
  <c r="P63" i="8" l="1"/>
  <c r="P62" i="8"/>
  <c r="P73" i="8"/>
  <c r="P76" i="8"/>
  <c r="P64" i="8"/>
  <c r="P71" i="8"/>
  <c r="P50" i="8"/>
  <c r="P47" i="8"/>
  <c r="V59" i="8"/>
  <c r="E40" i="8"/>
  <c r="T40" i="8"/>
  <c r="V44" i="8"/>
  <c r="S44" i="8"/>
  <c r="T48" i="8"/>
  <c r="U52" i="8"/>
  <c r="W52" i="8"/>
  <c r="T56" i="8"/>
  <c r="W60" i="8"/>
  <c r="S60" i="8"/>
  <c r="P46" i="8" s="1"/>
  <c r="T41" i="8"/>
  <c r="V57" i="8"/>
  <c r="S57" i="8"/>
  <c r="T65" i="8"/>
  <c r="S65" i="8"/>
  <c r="W38" i="8"/>
  <c r="V42" i="8"/>
  <c r="U54" i="8"/>
  <c r="S58" i="8"/>
  <c r="P69" i="8" s="1"/>
  <c r="V39" i="8"/>
  <c r="W47" i="8"/>
  <c r="V55" i="8"/>
  <c r="T55" i="8"/>
  <c r="U59" i="8"/>
  <c r="W63" i="8"/>
  <c r="S43" i="8"/>
  <c r="W37" i="8"/>
  <c r="R44" i="8"/>
  <c r="R48" i="8"/>
  <c r="R59" i="8"/>
  <c r="R39" i="8"/>
  <c r="W44" i="8"/>
  <c r="T44" i="8"/>
  <c r="W48" i="8"/>
  <c r="S52" i="8"/>
  <c r="P66" i="8" s="1"/>
  <c r="S39" i="8"/>
  <c r="U55" i="8"/>
  <c r="W59" i="8"/>
  <c r="E79" i="8"/>
  <c r="V40" i="8"/>
  <c r="U48" i="8"/>
  <c r="U56" i="8"/>
  <c r="S38" i="8"/>
  <c r="S54" i="8"/>
  <c r="P54" i="8" s="1"/>
  <c r="W39" i="8"/>
  <c r="T51" i="8"/>
  <c r="P65" i="8" s="1"/>
  <c r="T59" i="8"/>
  <c r="W67" i="8"/>
  <c r="V37" i="8"/>
  <c r="P55" i="8" l="1"/>
  <c r="P58" i="8"/>
  <c r="P60" i="8"/>
  <c r="P39" i="8"/>
  <c r="P45" i="8"/>
  <c r="P59" i="8"/>
  <c r="P56" i="8"/>
  <c r="P38" i="8"/>
  <c r="P37" i="8"/>
  <c r="P42" i="8"/>
  <c r="P41" i="8"/>
  <c r="P53" i="8"/>
  <c r="P61" i="8"/>
  <c r="P48" i="8"/>
  <c r="P57" i="8"/>
  <c r="P49" i="8"/>
  <c r="P43" i="8"/>
  <c r="P44" i="8"/>
  <c r="P52" i="8"/>
  <c r="P67" i="8"/>
  <c r="P40" i="8"/>
  <c r="P51" i="8"/>
  <c r="P79" i="8"/>
  <c r="T6" i="8"/>
  <c r="W6" i="8"/>
  <c r="S6" i="8"/>
  <c r="V6" i="8"/>
  <c r="U6" i="8"/>
  <c r="V5" i="8"/>
  <c r="S5" i="8"/>
  <c r="U5" i="8"/>
  <c r="T5" i="8"/>
  <c r="W5" i="8"/>
  <c r="R5" i="8"/>
  <c r="R6" i="8"/>
  <c r="E6" i="8"/>
  <c r="E5" i="8"/>
  <c r="P6" i="8" l="1"/>
  <c r="P5" i="8"/>
  <c r="W24" i="8"/>
  <c r="S24" i="8"/>
  <c r="V24" i="8"/>
  <c r="T24" i="8"/>
  <c r="U24" i="8"/>
  <c r="U25" i="8"/>
  <c r="S25" i="8"/>
  <c r="V25" i="8"/>
  <c r="T25" i="8"/>
  <c r="W25" i="8"/>
  <c r="V23" i="8"/>
  <c r="S23" i="8"/>
  <c r="W23" i="8"/>
  <c r="R23" i="8"/>
  <c r="U23" i="8"/>
  <c r="T23" i="8"/>
  <c r="U22" i="8"/>
  <c r="T22" i="8"/>
  <c r="V22" i="8"/>
  <c r="W22" i="8"/>
  <c r="S22" i="8"/>
  <c r="U21" i="8"/>
  <c r="T21" i="8"/>
  <c r="V21" i="8"/>
  <c r="S21" i="8"/>
  <c r="W21" i="8"/>
  <c r="E22" i="8"/>
  <c r="E29" i="8"/>
  <c r="R24" i="8"/>
  <c r="E26" i="8"/>
  <c r="R22" i="8"/>
  <c r="E23" i="8"/>
  <c r="R25" i="8"/>
  <c r="E21" i="8"/>
  <c r="R21" i="8"/>
  <c r="P25" i="8" l="1"/>
  <c r="P24" i="8"/>
  <c r="P26" i="8"/>
  <c r="P29" i="8"/>
  <c r="P21" i="8"/>
  <c r="P23" i="8"/>
  <c r="P22" i="8"/>
  <c r="T88" i="8"/>
  <c r="U88" i="8"/>
  <c r="W88" i="8"/>
  <c r="S88" i="8"/>
  <c r="V88" i="8"/>
  <c r="S87" i="8"/>
  <c r="V87" i="8"/>
  <c r="T87" i="8"/>
  <c r="W87" i="8"/>
  <c r="U87" i="8"/>
  <c r="R87" i="8"/>
  <c r="R88" i="8"/>
  <c r="E87" i="8"/>
  <c r="E91" i="8"/>
  <c r="V109" i="8"/>
  <c r="U109" i="8"/>
  <c r="S109" i="8"/>
  <c r="T109" i="8"/>
  <c r="W109" i="8"/>
  <c r="S108" i="8"/>
  <c r="T108" i="8"/>
  <c r="U108" i="8"/>
  <c r="W108" i="8"/>
  <c r="V108" i="8"/>
  <c r="W107" i="8"/>
  <c r="T107" i="8"/>
  <c r="S107" i="8"/>
  <c r="V107" i="8"/>
  <c r="U107" i="8"/>
  <c r="S106" i="8"/>
  <c r="U106" i="8"/>
  <c r="V106" i="8"/>
  <c r="W106" i="8"/>
  <c r="T106" i="8"/>
  <c r="V105" i="8"/>
  <c r="S105" i="8"/>
  <c r="U105" i="8"/>
  <c r="T105" i="8"/>
  <c r="W105" i="8"/>
  <c r="U104" i="8"/>
  <c r="S104" i="8"/>
  <c r="T104" i="8"/>
  <c r="W104" i="8"/>
  <c r="V104" i="8"/>
  <c r="R109" i="8"/>
  <c r="E105" i="8"/>
  <c r="R107" i="8"/>
  <c r="R108" i="8"/>
  <c r="E104" i="8"/>
  <c r="R106" i="8"/>
  <c r="R104" i="8"/>
  <c r="E109" i="8"/>
  <c r="R105" i="8"/>
  <c r="E107" i="8"/>
  <c r="E108" i="8"/>
  <c r="E106" i="8"/>
  <c r="P87" i="8" l="1"/>
  <c r="P108" i="8"/>
  <c r="P105" i="8"/>
  <c r="P109" i="8"/>
  <c r="P88" i="8"/>
  <c r="P107" i="8"/>
  <c r="P91" i="8"/>
  <c r="P106" i="8"/>
  <c r="P104" i="8"/>
  <c r="U121" i="8"/>
  <c r="T121" i="8"/>
  <c r="W121" i="8"/>
  <c r="V121" i="8"/>
  <c r="S121" i="8"/>
  <c r="U120" i="8"/>
  <c r="V120" i="8"/>
  <c r="T120" i="8"/>
  <c r="W120" i="8"/>
  <c r="S120" i="8"/>
  <c r="W119" i="8"/>
  <c r="T119" i="8"/>
  <c r="S119" i="8"/>
  <c r="V119" i="8"/>
  <c r="U119" i="8"/>
  <c r="E121" i="8"/>
  <c r="R119" i="8"/>
  <c r="R121" i="8"/>
  <c r="E119" i="8"/>
  <c r="R120" i="8"/>
  <c r="E120" i="8"/>
  <c r="P121" i="8" l="1"/>
  <c r="P119" i="8"/>
  <c r="P120" i="8"/>
</calcChain>
</file>

<file path=xl/sharedStrings.xml><?xml version="1.0" encoding="utf-8"?>
<sst xmlns="http://schemas.openxmlformats.org/spreadsheetml/2006/main" count="1122" uniqueCount="270">
  <si>
    <t>Kubajzz</t>
  </si>
  <si>
    <t>Jakub</t>
  </si>
  <si>
    <t>Vicher</t>
  </si>
  <si>
    <t>Kvapil</t>
  </si>
  <si>
    <t>Orlik</t>
  </si>
  <si>
    <t>Martin</t>
  </si>
  <si>
    <t>Polakov</t>
  </si>
  <si>
    <t>Svako</t>
  </si>
  <si>
    <t>Koudelka</t>
  </si>
  <si>
    <t>Ivo</t>
  </si>
  <si>
    <t>Tydlačka</t>
  </si>
  <si>
    <t>Karel</t>
  </si>
  <si>
    <t>Petr</t>
  </si>
  <si>
    <t>Pacík</t>
  </si>
  <si>
    <t>Alda</t>
  </si>
  <si>
    <t>Aleš</t>
  </si>
  <si>
    <t>Mikulecký</t>
  </si>
  <si>
    <t>Cannis</t>
  </si>
  <si>
    <t>Pavel</t>
  </si>
  <si>
    <t>Panáček</t>
  </si>
  <si>
    <t>Valchář</t>
  </si>
  <si>
    <t>Zdeněk</t>
  </si>
  <si>
    <t>Josef</t>
  </si>
  <si>
    <t>Jansa</t>
  </si>
  <si>
    <t>Šín</t>
  </si>
  <si>
    <t>Michal</t>
  </si>
  <si>
    <t>Bahníková</t>
  </si>
  <si>
    <t>Bakli</t>
  </si>
  <si>
    <t>Vaculka</t>
  </si>
  <si>
    <t>Bedroš</t>
  </si>
  <si>
    <t>Svatopluk</t>
  </si>
  <si>
    <t>Jan</t>
  </si>
  <si>
    <t>Pořadí</t>
  </si>
  <si>
    <t>Přezdívka</t>
  </si>
  <si>
    <t>Lipová</t>
  </si>
  <si>
    <t>1.kolo</t>
  </si>
  <si>
    <t>2.kolo</t>
  </si>
  <si>
    <t>3.kolo</t>
  </si>
  <si>
    <t>4.kolo</t>
  </si>
  <si>
    <t>5.kolo</t>
  </si>
  <si>
    <t>6.kolo</t>
  </si>
  <si>
    <t>7.kolo</t>
  </si>
  <si>
    <t>8.kolo</t>
  </si>
  <si>
    <t>Vladimír</t>
  </si>
  <si>
    <t>Olda</t>
  </si>
  <si>
    <t>ušak</t>
  </si>
  <si>
    <t>Miroslav</t>
  </si>
  <si>
    <t>Cuarm</t>
  </si>
  <si>
    <t>Damian</t>
  </si>
  <si>
    <t>Adah</t>
  </si>
  <si>
    <t>Kicmis</t>
  </si>
  <si>
    <t>Junioři</t>
  </si>
  <si>
    <t>Pružiny</t>
  </si>
  <si>
    <t>Milan</t>
  </si>
  <si>
    <t>Jiří</t>
  </si>
  <si>
    <t>mates444</t>
  </si>
  <si>
    <t>Libor</t>
  </si>
  <si>
    <t>Wojciech</t>
  </si>
  <si>
    <t>Adam</t>
  </si>
  <si>
    <t>Hyska</t>
  </si>
  <si>
    <t>JosefRune</t>
  </si>
  <si>
    <t>Dominik</t>
  </si>
  <si>
    <t>Jméno</t>
  </si>
  <si>
    <t>Příjmení</t>
  </si>
  <si>
    <t>Celkem</t>
  </si>
  <si>
    <t>Košák</t>
  </si>
  <si>
    <t>Orzoł</t>
  </si>
  <si>
    <t>Šimčík</t>
  </si>
  <si>
    <t>Koudelka ml.</t>
  </si>
  <si>
    <t>Zajíček</t>
  </si>
  <si>
    <t>Počet</t>
  </si>
  <si>
    <t>závodů</t>
  </si>
  <si>
    <t>Ženy</t>
  </si>
  <si>
    <t>Monika</t>
  </si>
  <si>
    <t>Jansová</t>
  </si>
  <si>
    <t>Muži</t>
  </si>
  <si>
    <t>krzysztofk</t>
  </si>
  <si>
    <t>Krzysztof</t>
  </si>
  <si>
    <t>Kowalczyk</t>
  </si>
  <si>
    <t>Hombre</t>
  </si>
  <si>
    <t>Peřina</t>
  </si>
  <si>
    <t>Mikulaško</t>
  </si>
  <si>
    <t>Zapletal</t>
  </si>
  <si>
    <t>Veteráni</t>
  </si>
  <si>
    <t>Green</t>
  </si>
  <si>
    <t>Bílek</t>
  </si>
  <si>
    <t>Šimíček</t>
  </si>
  <si>
    <t>Mája</t>
  </si>
  <si>
    <t>Riči</t>
  </si>
  <si>
    <t>Richard</t>
  </si>
  <si>
    <t>Niemiec</t>
  </si>
  <si>
    <t>R</t>
  </si>
  <si>
    <t>%</t>
  </si>
  <si>
    <t>Vávra</t>
  </si>
  <si>
    <t>1</t>
  </si>
  <si>
    <t>2</t>
  </si>
  <si>
    <t>3</t>
  </si>
  <si>
    <t>výsledků</t>
  </si>
  <si>
    <t>Skalice</t>
  </si>
  <si>
    <t>Vojtěchov</t>
  </si>
  <si>
    <t>Petrušov</t>
  </si>
  <si>
    <t>Bohumín</t>
  </si>
  <si>
    <t xml:space="preserve">6 nejlepších </t>
  </si>
  <si>
    <t>9.kolo</t>
  </si>
  <si>
    <t>10.kolo</t>
  </si>
  <si>
    <t>Šest nejlepších výsledků</t>
  </si>
  <si>
    <t>Dawid</t>
  </si>
  <si>
    <t>Kobyłecki</t>
  </si>
  <si>
    <t>Dyzio</t>
  </si>
  <si>
    <t>Ivan</t>
  </si>
  <si>
    <t>Ignath</t>
  </si>
  <si>
    <t>igi79</t>
  </si>
  <si>
    <t>Tuček</t>
  </si>
  <si>
    <t>John Steele</t>
  </si>
  <si>
    <t>Kravjec</t>
  </si>
  <si>
    <t>Vkvapil</t>
  </si>
  <si>
    <t>Dymkowski</t>
  </si>
  <si>
    <t>KUBARS</t>
  </si>
  <si>
    <t>Fšechnotref</t>
  </si>
  <si>
    <t>Zbyněk</t>
  </si>
  <si>
    <t>Kolář</t>
  </si>
  <si>
    <t>Sam</t>
  </si>
  <si>
    <t>Ryl</t>
  </si>
  <si>
    <t>abe2601</t>
  </si>
  <si>
    <t>KOHOUT</t>
  </si>
  <si>
    <t>Šogun</t>
  </si>
  <si>
    <t>Wojcias</t>
  </si>
  <si>
    <t>Smolorz</t>
  </si>
  <si>
    <t>Stanislau</t>
  </si>
  <si>
    <t>Dubrouski</t>
  </si>
  <si>
    <t>JLK</t>
  </si>
  <si>
    <t>Myšák</t>
  </si>
  <si>
    <t>Jano</t>
  </si>
  <si>
    <t>Pampalini</t>
  </si>
  <si>
    <t>Radim</t>
  </si>
  <si>
    <t>Korábečný</t>
  </si>
  <si>
    <t>Korab</t>
  </si>
  <si>
    <t>Jozef</t>
  </si>
  <si>
    <t>Kubuš</t>
  </si>
  <si>
    <t>Kubo</t>
  </si>
  <si>
    <t>Miloš</t>
  </si>
  <si>
    <t>PetrŠ</t>
  </si>
  <si>
    <t>Zedr</t>
  </si>
  <si>
    <t>Indra</t>
  </si>
  <si>
    <t>Čuřil</t>
  </si>
  <si>
    <t>pneumatika12</t>
  </si>
  <si>
    <t>Katka</t>
  </si>
  <si>
    <t>Katarina</t>
  </si>
  <si>
    <t>Pavloskova</t>
  </si>
  <si>
    <t>Eva</t>
  </si>
  <si>
    <t>Krautová</t>
  </si>
  <si>
    <t>Šarka</t>
  </si>
  <si>
    <t>Danča</t>
  </si>
  <si>
    <t>Daniela</t>
  </si>
  <si>
    <t>Mikešová</t>
  </si>
  <si>
    <t>Zaurus</t>
  </si>
  <si>
    <t>Cieslak</t>
  </si>
  <si>
    <t>Oko</t>
  </si>
  <si>
    <t>Zdzisław</t>
  </si>
  <si>
    <t>Słaby</t>
  </si>
  <si>
    <t>Lesák</t>
  </si>
  <si>
    <t>Ratislav</t>
  </si>
  <si>
    <t>M.T.V.</t>
  </si>
  <si>
    <t>Trudič</t>
  </si>
  <si>
    <t>Moravský pohár 2019</t>
  </si>
  <si>
    <t>Skalice 13.-14.4.2019</t>
  </si>
  <si>
    <t>PCP muži</t>
  </si>
  <si>
    <t>Body So</t>
  </si>
  <si>
    <t>Pořadí So</t>
  </si>
  <si>
    <t>Body Ne</t>
  </si>
  <si>
    <t>Pořadí Ne</t>
  </si>
  <si>
    <t>8-10</t>
  </si>
  <si>
    <t>11-12</t>
  </si>
  <si>
    <t>13-14</t>
  </si>
  <si>
    <t>17-19</t>
  </si>
  <si>
    <t>21-22</t>
  </si>
  <si>
    <t>Pružiny special (otevřená mířidla)</t>
  </si>
  <si>
    <t>milan008</t>
  </si>
  <si>
    <t>Jankovič</t>
  </si>
  <si>
    <t>PCP junioři</t>
  </si>
  <si>
    <t>PCP veterán</t>
  </si>
  <si>
    <t>PCP ženy</t>
  </si>
  <si>
    <t xml:space="preserve">Pružiny Special </t>
  </si>
  <si>
    <t>Beskydští vzduchovkáři</t>
  </si>
  <si>
    <t>SK Lipová</t>
  </si>
  <si>
    <t>HFT Brno</t>
  </si>
  <si>
    <t>Petrušovští</t>
  </si>
  <si>
    <t>CELKEM</t>
  </si>
  <si>
    <t>Součet</t>
  </si>
  <si>
    <t>Česká sklopka</t>
  </si>
  <si>
    <t>Jelen team</t>
  </si>
  <si>
    <t>Hodnotí se umístění do 4 místa</t>
  </si>
  <si>
    <t>DGST Beaver</t>
  </si>
  <si>
    <t>wim</t>
  </si>
  <si>
    <t>Procházka</t>
  </si>
  <si>
    <t>vlada</t>
  </si>
  <si>
    <t>Hrabal</t>
  </si>
  <si>
    <t>Zdenda60</t>
  </si>
  <si>
    <t>Grmela</t>
  </si>
  <si>
    <t>tomahawk</t>
  </si>
  <si>
    <t>Mirek</t>
  </si>
  <si>
    <t>Sekyra</t>
  </si>
  <si>
    <t>Všechnotref</t>
  </si>
  <si>
    <t xml:space="preserve">Petr </t>
  </si>
  <si>
    <t>Mikuláško</t>
  </si>
  <si>
    <t>risa.k</t>
  </si>
  <si>
    <t>Kozel</t>
  </si>
  <si>
    <t>Zed</t>
  </si>
  <si>
    <t>Doupovec</t>
  </si>
  <si>
    <t>Sabi</t>
  </si>
  <si>
    <t>Sabina</t>
  </si>
  <si>
    <t>Stočková</t>
  </si>
  <si>
    <t>Maruš</t>
  </si>
  <si>
    <t>Marie</t>
  </si>
  <si>
    <t>Kvapilová</t>
  </si>
  <si>
    <t>Eliška</t>
  </si>
  <si>
    <t>Grmelová</t>
  </si>
  <si>
    <t>IvaK</t>
  </si>
  <si>
    <t>Ivana</t>
  </si>
  <si>
    <t>Kremláčková</t>
  </si>
  <si>
    <t>Majka</t>
  </si>
  <si>
    <t>Šindelková</t>
  </si>
  <si>
    <t>Jana S.</t>
  </si>
  <si>
    <t>Jana</t>
  </si>
  <si>
    <t>Sekyrová</t>
  </si>
  <si>
    <t>Gabriela</t>
  </si>
  <si>
    <t>Petrová</t>
  </si>
  <si>
    <t>Citron</t>
  </si>
  <si>
    <t>Indruch</t>
  </si>
  <si>
    <t>Katchka</t>
  </si>
  <si>
    <t>Kateřina</t>
  </si>
  <si>
    <t>Tučková</t>
  </si>
  <si>
    <t>Ellis</t>
  </si>
  <si>
    <t>Ellen</t>
  </si>
  <si>
    <t>Švábková</t>
  </si>
  <si>
    <t>PCP MUŽI</t>
  </si>
  <si>
    <t>Nick</t>
  </si>
  <si>
    <t>Procenta</t>
  </si>
  <si>
    <t>Vladimír.K</t>
  </si>
  <si>
    <t>Josef Rune</t>
  </si>
  <si>
    <t>Kohout</t>
  </si>
  <si>
    <t>Mates444</t>
  </si>
  <si>
    <t>Flysquad</t>
  </si>
  <si>
    <t>Střešinka</t>
  </si>
  <si>
    <t>FroteMedved</t>
  </si>
  <si>
    <t>Jirka61</t>
  </si>
  <si>
    <t>Kremláček</t>
  </si>
  <si>
    <t>xPetrx</t>
  </si>
  <si>
    <t>Šindelka</t>
  </si>
  <si>
    <t>Kubo95</t>
  </si>
  <si>
    <t>Marťyn</t>
  </si>
  <si>
    <t>Šafránek</t>
  </si>
  <si>
    <t>Šindy</t>
  </si>
  <si>
    <t>Šindelka jr</t>
  </si>
  <si>
    <t>Drn</t>
  </si>
  <si>
    <t>Hradský</t>
  </si>
  <si>
    <t>Jou</t>
  </si>
  <si>
    <t>Šebesta</t>
  </si>
  <si>
    <t>Stanislav</t>
  </si>
  <si>
    <t>Risa.K</t>
  </si>
  <si>
    <t>Ríša</t>
  </si>
  <si>
    <t>Božánek</t>
  </si>
  <si>
    <t>Bohuslav</t>
  </si>
  <si>
    <t>Švábek</t>
  </si>
  <si>
    <t>PCP ŽENY</t>
  </si>
  <si>
    <t>PCP JUNIOŘI</t>
  </si>
  <si>
    <t>PCP VETERÁNI</t>
  </si>
  <si>
    <t>M.T.V</t>
  </si>
  <si>
    <t>PRUŽINY</t>
  </si>
  <si>
    <t>PRUŽINY SPECIAL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</si>
</sst>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_K_č_-;\-* #,##0.00\ _K_č_-;_-* &quot;-&quot;??\ _K_č_-;_-@_-"/>
    <numFmt numFmtId="165" formatCode="_-* #,##0\ _K_č_-;\-* #,##0\ _K_č_-;_-* &quot;-&quot;??\ _K_č_-;_-@_-"/>
  </numFmts>
  <fonts count="23" x14ac:knownFonts="1">
    <font>
      <sz val="11"/>
      <color theme="1"/>
      <name val="Calibri"/>
      <family val="2"/>
      <charset val="238"/>
      <scheme val="minor"/>
    </font>
    <font>
      <b/>
      <sz val="10"/>
      <color indexed="8"/>
      <name val="Arial"/>
      <family val="2"/>
      <charset val="238"/>
    </font>
    <font>
      <i/>
      <sz val="10"/>
      <color indexed="8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b/>
      <sz val="12"/>
      <color indexed="8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8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20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sz val="10"/>
      <color theme="1"/>
      <name val="Arial"/>
      <family val="2"/>
      <charset val="238"/>
    </font>
    <font>
      <i/>
      <sz val="16"/>
      <color theme="1"/>
      <name val="Calibri"/>
      <family val="2"/>
      <charset val="238"/>
      <scheme val="minor"/>
    </font>
    <font>
      <b/>
      <sz val="16"/>
      <color theme="1"/>
      <name val="Arial"/>
      <family val="2"/>
      <charset val="238"/>
    </font>
    <font>
      <b/>
      <sz val="16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2"/>
      <color theme="1"/>
      <name val="Arial"/>
      <family val="2"/>
      <charset val="238"/>
    </font>
    <font>
      <sz val="12"/>
      <color theme="1"/>
      <name val="Arial"/>
      <family val="2"/>
      <charset val="238"/>
    </font>
    <font>
      <b/>
      <i/>
      <sz val="10"/>
      <color indexed="8"/>
      <name val="Arial"/>
      <family val="2"/>
      <charset val="238"/>
    </font>
    <font>
      <sz val="11"/>
      <name val="Arial"/>
    </font>
    <font>
      <b/>
      <sz val="11"/>
      <color rgb="FFF3F3F3"/>
      <name val="Arial"/>
    </font>
    <font>
      <b/>
      <sz val="11"/>
      <color rgb="FF000000"/>
      <name val="Arial"/>
    </font>
    <font>
      <b/>
      <sz val="11"/>
      <color rgb="FFFFFFFF"/>
      <name val="Arial"/>
    </font>
  </fonts>
  <fills count="2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E599"/>
        <bgColor rgb="FFFFE599"/>
      </patternFill>
    </fill>
    <fill>
      <patternFill patternType="solid">
        <fgColor rgb="FF4A86E8"/>
        <bgColor rgb="FF4A86E8"/>
      </patternFill>
    </fill>
    <fill>
      <patternFill patternType="solid">
        <fgColor rgb="FF666666"/>
        <bgColor rgb="FF666666"/>
      </patternFill>
    </fill>
    <fill>
      <patternFill patternType="solid">
        <fgColor rgb="FFFF00FF"/>
        <bgColor rgb="FFFF00FF"/>
      </patternFill>
    </fill>
    <fill>
      <patternFill patternType="solid">
        <fgColor rgb="FFFFFF00"/>
        <bgColor rgb="FFFFFF00"/>
      </patternFill>
    </fill>
    <fill>
      <patternFill patternType="solid">
        <fgColor rgb="FF980000"/>
        <bgColor rgb="FF980000"/>
      </patternFill>
    </fill>
    <fill>
      <patternFill patternType="solid">
        <fgColor rgb="FF9900FF"/>
        <bgColor rgb="FF9900FF"/>
      </patternFill>
    </fill>
    <fill>
      <patternFill patternType="solid">
        <fgColor rgb="FF00FF00"/>
        <bgColor rgb="FF00FF00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9" fontId="3" fillId="0" borderId="0" applyFont="0" applyFill="0" applyBorder="0" applyAlignment="0" applyProtection="0"/>
    <xf numFmtId="0" fontId="10" fillId="0" borderId="0"/>
    <xf numFmtId="164" fontId="3" fillId="0" borderId="0" applyFont="0" applyFill="0" applyBorder="0" applyAlignment="0" applyProtection="0"/>
  </cellStyleXfs>
  <cellXfs count="196">
    <xf numFmtId="0" fontId="0" fillId="0" borderId="0" xfId="0"/>
    <xf numFmtId="0" fontId="0" fillId="0" borderId="0" xfId="0"/>
    <xf numFmtId="0" fontId="0" fillId="0" borderId="0" xfId="0"/>
    <xf numFmtId="0" fontId="0" fillId="0" borderId="0" xfId="0" applyBorder="1"/>
    <xf numFmtId="0" fontId="0" fillId="0" borderId="0" xfId="0"/>
    <xf numFmtId="0" fontId="0" fillId="0" borderId="0" xfId="0"/>
    <xf numFmtId="0" fontId="0" fillId="0" borderId="0" xfId="0" applyAlignment="1">
      <alignment horizontal="center"/>
    </xf>
    <xf numFmtId="9" fontId="0" fillId="0" borderId="0" xfId="1" applyFont="1"/>
    <xf numFmtId="0" fontId="0" fillId="0" borderId="0" xfId="0" applyFill="1"/>
    <xf numFmtId="10" fontId="0" fillId="4" borderId="1" xfId="0" applyNumberFormat="1" applyFill="1" applyBorder="1"/>
    <xf numFmtId="9" fontId="0" fillId="0" borderId="1" xfId="1" applyFont="1" applyBorder="1"/>
    <xf numFmtId="0" fontId="4" fillId="0" borderId="0" xfId="0" applyFont="1" applyBorder="1" applyAlignment="1">
      <alignment wrapText="1"/>
    </xf>
    <xf numFmtId="9" fontId="0" fillId="0" borderId="0" xfId="1" applyFont="1" applyAlignment="1">
      <alignment horizontal="right"/>
    </xf>
    <xf numFmtId="9" fontId="8" fillId="0" borderId="0" xfId="1" applyFont="1" applyAlignment="1">
      <alignment horizontal="right"/>
    </xf>
    <xf numFmtId="9" fontId="0" fillId="0" borderId="0" xfId="1" applyFont="1" applyBorder="1" applyAlignment="1">
      <alignment horizontal="right"/>
    </xf>
    <xf numFmtId="9" fontId="3" fillId="0" borderId="0" xfId="1" applyFont="1" applyFill="1" applyBorder="1" applyAlignment="1">
      <alignment horizontal="right"/>
    </xf>
    <xf numFmtId="0" fontId="0" fillId="0" borderId="0" xfId="0" applyAlignment="1">
      <alignment horizontal="right"/>
    </xf>
    <xf numFmtId="0" fontId="7" fillId="6" borderId="0" xfId="0" applyFont="1" applyFill="1" applyBorder="1"/>
    <xf numFmtId="0" fontId="0" fillId="6" borderId="0" xfId="0" applyFill="1"/>
    <xf numFmtId="0" fontId="1" fillId="5" borderId="6" xfId="0" applyFont="1" applyFill="1" applyBorder="1" applyAlignment="1">
      <alignment horizontal="center" vertical="center" wrapText="1"/>
    </xf>
    <xf numFmtId="0" fontId="1" fillId="5" borderId="4" xfId="0" applyFont="1" applyFill="1" applyBorder="1" applyAlignment="1">
      <alignment horizontal="center" vertical="center" wrapText="1"/>
    </xf>
    <xf numFmtId="9" fontId="2" fillId="5" borderId="2" xfId="1" applyFont="1" applyFill="1" applyBorder="1" applyAlignment="1">
      <alignment horizontal="right" vertical="center" wrapText="1"/>
    </xf>
    <xf numFmtId="0" fontId="2" fillId="5" borderId="2" xfId="0" applyFont="1" applyFill="1" applyBorder="1" applyAlignment="1">
      <alignment horizontal="right" vertical="center" wrapText="1"/>
    </xf>
    <xf numFmtId="0" fontId="2" fillId="5" borderId="7" xfId="0" applyFont="1" applyFill="1" applyBorder="1" applyAlignment="1">
      <alignment horizontal="left" vertical="center"/>
    </xf>
    <xf numFmtId="0" fontId="0" fillId="5" borderId="0" xfId="0" applyFill="1"/>
    <xf numFmtId="0" fontId="6" fillId="0" borderId="0" xfId="0" applyFont="1" applyAlignment="1">
      <alignment horizontal="center"/>
    </xf>
    <xf numFmtId="10" fontId="6" fillId="0" borderId="0" xfId="0" applyNumberFormat="1" applyFont="1" applyAlignment="1">
      <alignment horizontal="center"/>
    </xf>
    <xf numFmtId="0" fontId="4" fillId="0" borderId="0" xfId="0" applyFont="1" applyFill="1" applyBorder="1" applyAlignment="1">
      <alignment wrapText="1"/>
    </xf>
    <xf numFmtId="0" fontId="0" fillId="7" borderId="0" xfId="0" applyFill="1"/>
    <xf numFmtId="0" fontId="8" fillId="7" borderId="0" xfId="0" applyFont="1" applyFill="1" applyAlignment="1">
      <alignment horizontal="center"/>
    </xf>
    <xf numFmtId="0" fontId="0" fillId="3" borderId="0" xfId="0" applyFill="1"/>
    <xf numFmtId="9" fontId="0" fillId="0" borderId="0" xfId="0" applyNumberFormat="1"/>
    <xf numFmtId="9" fontId="0" fillId="0" borderId="0" xfId="1" applyFont="1" applyBorder="1"/>
    <xf numFmtId="0" fontId="0" fillId="8" borderId="0" xfId="0" applyFill="1" applyBorder="1"/>
    <xf numFmtId="0" fontId="0" fillId="8" borderId="0" xfId="0" applyFill="1"/>
    <xf numFmtId="0" fontId="4" fillId="8" borderId="0" xfId="0" applyFont="1" applyFill="1" applyBorder="1" applyAlignment="1">
      <alignment wrapText="1"/>
    </xf>
    <xf numFmtId="0" fontId="6" fillId="9" borderId="0" xfId="0" applyFont="1" applyFill="1" applyAlignment="1">
      <alignment horizontal="center"/>
    </xf>
    <xf numFmtId="0" fontId="1" fillId="5" borderId="2" xfId="0" applyFont="1" applyFill="1" applyBorder="1" applyAlignment="1">
      <alignment horizontal="center" vertical="center" wrapText="1"/>
    </xf>
    <xf numFmtId="9" fontId="0" fillId="2" borderId="1" xfId="1" applyFont="1" applyFill="1" applyBorder="1" applyAlignment="1">
      <alignment horizontal="right"/>
    </xf>
    <xf numFmtId="9" fontId="0" fillId="2" borderId="1" xfId="1" applyFont="1" applyFill="1" applyBorder="1"/>
    <xf numFmtId="10" fontId="6" fillId="10" borderId="1" xfId="0" applyNumberFormat="1" applyFont="1" applyFill="1" applyBorder="1" applyAlignment="1">
      <alignment horizontal="center"/>
    </xf>
    <xf numFmtId="9" fontId="2" fillId="5" borderId="8" xfId="1" applyFont="1" applyFill="1" applyBorder="1" applyAlignment="1">
      <alignment horizontal="right" vertical="center" wrapText="1"/>
    </xf>
    <xf numFmtId="0" fontId="1" fillId="5" borderId="3" xfId="0" applyFont="1" applyFill="1" applyBorder="1" applyAlignment="1">
      <alignment horizontal="center" vertical="center" wrapText="1"/>
    </xf>
    <xf numFmtId="0" fontId="0" fillId="11" borderId="1" xfId="0" applyFill="1" applyBorder="1" applyAlignment="1">
      <alignment horizontal="center"/>
    </xf>
    <xf numFmtId="0" fontId="0" fillId="0" borderId="0" xfId="0" applyFill="1" applyBorder="1"/>
    <xf numFmtId="0" fontId="0" fillId="0" borderId="0" xfId="0" applyFill="1" applyAlignment="1">
      <alignment horizontal="center"/>
    </xf>
    <xf numFmtId="9" fontId="0" fillId="2" borderId="3" xfId="1" applyFont="1" applyFill="1" applyBorder="1" applyAlignment="1">
      <alignment horizontal="right"/>
    </xf>
    <xf numFmtId="0" fontId="0" fillId="0" borderId="1" xfId="0" applyBorder="1"/>
    <xf numFmtId="0" fontId="4" fillId="12" borderId="11" xfId="0" applyFont="1" applyFill="1" applyBorder="1" applyAlignment="1">
      <alignment wrapText="1"/>
    </xf>
    <xf numFmtId="0" fontId="4" fillId="12" borderId="12" xfId="0" applyFont="1" applyFill="1" applyBorder="1" applyAlignment="1">
      <alignment wrapText="1"/>
    </xf>
    <xf numFmtId="0" fontId="11" fillId="12" borderId="12" xfId="0" applyFont="1" applyFill="1" applyBorder="1" applyAlignment="1">
      <alignment wrapText="1"/>
    </xf>
    <xf numFmtId="0" fontId="4" fillId="12" borderId="13" xfId="0" applyFont="1" applyFill="1" applyBorder="1" applyAlignment="1">
      <alignment wrapText="1"/>
    </xf>
    <xf numFmtId="0" fontId="4" fillId="12" borderId="1" xfId="0" applyFont="1" applyFill="1" applyBorder="1" applyAlignment="1">
      <alignment wrapText="1"/>
    </xf>
    <xf numFmtId="0" fontId="11" fillId="12" borderId="1" xfId="0" applyFont="1" applyFill="1" applyBorder="1" applyAlignment="1">
      <alignment wrapText="1"/>
    </xf>
    <xf numFmtId="9" fontId="0" fillId="13" borderId="12" xfId="1" applyFont="1" applyFill="1" applyBorder="1"/>
    <xf numFmtId="9" fontId="0" fillId="13" borderId="1" xfId="1" applyFont="1" applyFill="1" applyBorder="1"/>
    <xf numFmtId="9" fontId="0" fillId="13" borderId="14" xfId="1" applyFont="1" applyFill="1" applyBorder="1"/>
    <xf numFmtId="0" fontId="4" fillId="12" borderId="15" xfId="0" applyFont="1" applyFill="1" applyBorder="1" applyAlignment="1">
      <alignment wrapText="1"/>
    </xf>
    <xf numFmtId="0" fontId="4" fillId="12" borderId="3" xfId="0" applyFont="1" applyFill="1" applyBorder="1" applyAlignment="1">
      <alignment wrapText="1"/>
    </xf>
    <xf numFmtId="0" fontId="11" fillId="12" borderId="3" xfId="0" applyFont="1" applyFill="1" applyBorder="1" applyAlignment="1">
      <alignment wrapText="1"/>
    </xf>
    <xf numFmtId="9" fontId="0" fillId="13" borderId="3" xfId="1" applyFont="1" applyFill="1" applyBorder="1"/>
    <xf numFmtId="9" fontId="8" fillId="13" borderId="12" xfId="1" applyFont="1" applyFill="1" applyBorder="1"/>
    <xf numFmtId="9" fontId="8" fillId="13" borderId="1" xfId="1" applyFont="1" applyFill="1" applyBorder="1"/>
    <xf numFmtId="9" fontId="0" fillId="2" borderId="12" xfId="1" applyFont="1" applyFill="1" applyBorder="1"/>
    <xf numFmtId="9" fontId="0" fillId="2" borderId="14" xfId="1" applyFont="1" applyFill="1" applyBorder="1"/>
    <xf numFmtId="0" fontId="9" fillId="0" borderId="0" xfId="0" applyFont="1" applyBorder="1"/>
    <xf numFmtId="0" fontId="8" fillId="0" borderId="0" xfId="0" applyFont="1" applyBorder="1"/>
    <xf numFmtId="49" fontId="8" fillId="0" borderId="0" xfId="0" applyNumberFormat="1" applyFont="1" applyBorder="1" applyAlignment="1">
      <alignment horizontal="center"/>
    </xf>
    <xf numFmtId="0" fontId="12" fillId="0" borderId="0" xfId="0" applyFont="1" applyBorder="1"/>
    <xf numFmtId="0" fontId="13" fillId="5" borderId="0" xfId="0" applyFont="1" applyFill="1" applyBorder="1" applyAlignment="1">
      <alignment wrapText="1"/>
    </xf>
    <xf numFmtId="0" fontId="4" fillId="5" borderId="0" xfId="0" applyFont="1" applyFill="1" applyBorder="1" applyAlignment="1">
      <alignment wrapText="1"/>
    </xf>
    <xf numFmtId="0" fontId="11" fillId="0" borderId="0" xfId="0" applyFont="1" applyBorder="1" applyAlignment="1">
      <alignment wrapText="1"/>
    </xf>
    <xf numFmtId="0" fontId="0" fillId="14" borderId="16" xfId="0" applyFont="1" applyFill="1" applyBorder="1" applyAlignment="1">
      <alignment vertical="center" wrapText="1"/>
    </xf>
    <xf numFmtId="0" fontId="0" fillId="14" borderId="17" xfId="0" applyFont="1" applyFill="1" applyBorder="1" applyAlignment="1">
      <alignment vertical="center" wrapText="1"/>
    </xf>
    <xf numFmtId="0" fontId="8" fillId="14" borderId="17" xfId="0" applyFont="1" applyFill="1" applyBorder="1" applyAlignment="1">
      <alignment vertical="center" wrapText="1"/>
    </xf>
    <xf numFmtId="9" fontId="0" fillId="14" borderId="17" xfId="1" applyFont="1" applyFill="1" applyBorder="1" applyAlignment="1">
      <alignment vertical="center" wrapText="1"/>
    </xf>
    <xf numFmtId="49" fontId="8" fillId="14" borderId="18" xfId="0" applyNumberFormat="1" applyFont="1" applyFill="1" applyBorder="1" applyAlignment="1">
      <alignment horizontal="center" vertical="center" wrapText="1"/>
    </xf>
    <xf numFmtId="0" fontId="0" fillId="13" borderId="12" xfId="0" applyFill="1" applyBorder="1"/>
    <xf numFmtId="0" fontId="0" fillId="13" borderId="12" xfId="0" applyFill="1" applyBorder="1" applyAlignment="1">
      <alignment horizontal="center"/>
    </xf>
    <xf numFmtId="0" fontId="0" fillId="13" borderId="14" xfId="0" applyFill="1" applyBorder="1"/>
    <xf numFmtId="49" fontId="8" fillId="13" borderId="19" xfId="0" applyNumberFormat="1" applyFont="1" applyFill="1" applyBorder="1" applyAlignment="1">
      <alignment horizontal="center"/>
    </xf>
    <xf numFmtId="0" fontId="0" fillId="13" borderId="1" xfId="0" applyFill="1" applyBorder="1"/>
    <xf numFmtId="0" fontId="0" fillId="13" borderId="1" xfId="0" applyFill="1" applyBorder="1" applyAlignment="1">
      <alignment horizontal="center"/>
    </xf>
    <xf numFmtId="49" fontId="8" fillId="13" borderId="20" xfId="0" applyNumberFormat="1" applyFont="1" applyFill="1" applyBorder="1" applyAlignment="1">
      <alignment horizontal="center"/>
    </xf>
    <xf numFmtId="0" fontId="4" fillId="12" borderId="21" xfId="0" applyFont="1" applyFill="1" applyBorder="1" applyAlignment="1">
      <alignment wrapText="1"/>
    </xf>
    <xf numFmtId="0" fontId="4" fillId="12" borderId="22" xfId="0" applyFont="1" applyFill="1" applyBorder="1" applyAlignment="1">
      <alignment wrapText="1"/>
    </xf>
    <xf numFmtId="0" fontId="11" fillId="12" borderId="22" xfId="0" applyFont="1" applyFill="1" applyBorder="1" applyAlignment="1">
      <alignment wrapText="1"/>
    </xf>
    <xf numFmtId="0" fontId="0" fillId="13" borderId="22" xfId="0" applyFill="1" applyBorder="1"/>
    <xf numFmtId="9" fontId="0" fillId="13" borderId="22" xfId="1" applyFont="1" applyFill="1" applyBorder="1"/>
    <xf numFmtId="0" fontId="0" fillId="13" borderId="23" xfId="0" applyFill="1" applyBorder="1"/>
    <xf numFmtId="49" fontId="8" fillId="13" borderId="24" xfId="0" applyNumberFormat="1" applyFont="1" applyFill="1" applyBorder="1" applyAlignment="1">
      <alignment horizontal="center"/>
    </xf>
    <xf numFmtId="0" fontId="11" fillId="0" borderId="0" xfId="0" applyFont="1" applyFill="1" applyBorder="1" applyAlignment="1">
      <alignment wrapText="1"/>
    </xf>
    <xf numFmtId="9" fontId="0" fillId="0" borderId="0" xfId="1" applyFont="1" applyFill="1" applyBorder="1"/>
    <xf numFmtId="0" fontId="0" fillId="0" borderId="10" xfId="0" applyFill="1" applyBorder="1"/>
    <xf numFmtId="49" fontId="8" fillId="0" borderId="0" xfId="0" applyNumberFormat="1" applyFont="1" applyFill="1" applyBorder="1" applyAlignment="1">
      <alignment horizontal="center"/>
    </xf>
    <xf numFmtId="0" fontId="14" fillId="5" borderId="0" xfId="0" applyFont="1" applyFill="1" applyBorder="1"/>
    <xf numFmtId="0" fontId="0" fillId="5" borderId="0" xfId="0" applyFill="1" applyBorder="1"/>
    <xf numFmtId="0" fontId="0" fillId="13" borderId="9" xfId="0" applyFill="1" applyBorder="1"/>
    <xf numFmtId="49" fontId="8" fillId="13" borderId="25" xfId="0" applyNumberFormat="1" applyFont="1" applyFill="1" applyBorder="1" applyAlignment="1">
      <alignment horizontal="center"/>
    </xf>
    <xf numFmtId="0" fontId="0" fillId="13" borderId="26" xfId="0" applyFill="1" applyBorder="1"/>
    <xf numFmtId="49" fontId="8" fillId="13" borderId="27" xfId="0" applyNumberFormat="1" applyFont="1" applyFill="1" applyBorder="1" applyAlignment="1">
      <alignment horizontal="center"/>
    </xf>
    <xf numFmtId="0" fontId="13" fillId="5" borderId="0" xfId="0" applyFont="1" applyFill="1" applyBorder="1" applyAlignment="1"/>
    <xf numFmtId="0" fontId="0" fillId="13" borderId="3" xfId="0" applyFill="1" applyBorder="1"/>
    <xf numFmtId="49" fontId="8" fillId="13" borderId="28" xfId="0" applyNumberFormat="1" applyFont="1" applyFill="1" applyBorder="1" applyAlignment="1">
      <alignment horizontal="center"/>
    </xf>
    <xf numFmtId="0" fontId="8" fillId="13" borderId="12" xfId="0" applyFont="1" applyFill="1" applyBorder="1"/>
    <xf numFmtId="0" fontId="8" fillId="13" borderId="1" xfId="0" applyFont="1" applyFill="1" applyBorder="1"/>
    <xf numFmtId="0" fontId="11" fillId="12" borderId="21" xfId="0" applyFont="1" applyFill="1" applyBorder="1" applyAlignment="1">
      <alignment wrapText="1"/>
    </xf>
    <xf numFmtId="0" fontId="8" fillId="13" borderId="22" xfId="0" applyFont="1" applyFill="1" applyBorder="1"/>
    <xf numFmtId="9" fontId="8" fillId="13" borderId="22" xfId="1" applyFont="1" applyFill="1" applyBorder="1"/>
    <xf numFmtId="49" fontId="8" fillId="0" borderId="0" xfId="0" applyNumberFormat="1" applyFont="1" applyAlignment="1">
      <alignment horizontal="center"/>
    </xf>
    <xf numFmtId="0" fontId="7" fillId="6" borderId="0" xfId="0" applyFont="1" applyFill="1"/>
    <xf numFmtId="10" fontId="0" fillId="0" borderId="1" xfId="0" applyNumberFormat="1" applyFill="1" applyBorder="1"/>
    <xf numFmtId="10" fontId="0" fillId="0" borderId="0" xfId="0" applyNumberFormat="1" applyFill="1" applyBorder="1"/>
    <xf numFmtId="0" fontId="0" fillId="16" borderId="0" xfId="0" applyFill="1"/>
    <xf numFmtId="0" fontId="15" fillId="16" borderId="0" xfId="0" applyFont="1" applyFill="1"/>
    <xf numFmtId="9" fontId="6" fillId="0" borderId="0" xfId="1" applyFont="1" applyFill="1"/>
    <xf numFmtId="9" fontId="0" fillId="0" borderId="0" xfId="1" applyFont="1" applyFill="1"/>
    <xf numFmtId="9" fontId="6" fillId="0" borderId="0" xfId="0" applyNumberFormat="1" applyFont="1" applyFill="1"/>
    <xf numFmtId="0" fontId="16" fillId="16" borderId="0" xfId="0" applyFont="1" applyFill="1" applyBorder="1" applyAlignment="1"/>
    <xf numFmtId="0" fontId="17" fillId="16" borderId="0" xfId="0" applyFont="1" applyFill="1" applyBorder="1" applyAlignment="1"/>
    <xf numFmtId="9" fontId="6" fillId="0" borderId="1" xfId="1" applyFont="1" applyFill="1" applyBorder="1"/>
    <xf numFmtId="9" fontId="0" fillId="0" borderId="1" xfId="1" applyFont="1" applyFill="1" applyBorder="1"/>
    <xf numFmtId="9" fontId="2" fillId="0" borderId="0" xfId="1" applyFont="1" applyFill="1" applyBorder="1" applyAlignment="1">
      <alignment horizontal="right" vertical="center" wrapText="1"/>
    </xf>
    <xf numFmtId="9" fontId="2" fillId="5" borderId="1" xfId="1" applyFont="1" applyFill="1" applyBorder="1" applyAlignment="1">
      <alignment horizontal="right" vertical="center" wrapText="1"/>
    </xf>
    <xf numFmtId="0" fontId="6" fillId="0" borderId="0" xfId="0" applyFont="1"/>
    <xf numFmtId="9" fontId="18" fillId="5" borderId="1" xfId="1" applyFont="1" applyFill="1" applyBorder="1" applyAlignment="1">
      <alignment horizontal="right" vertical="center" wrapText="1"/>
    </xf>
    <xf numFmtId="9" fontId="18" fillId="0" borderId="0" xfId="1" applyFont="1" applyFill="1" applyBorder="1" applyAlignment="1">
      <alignment horizontal="right" vertical="center" wrapText="1"/>
    </xf>
    <xf numFmtId="9" fontId="6" fillId="0" borderId="1" xfId="0" applyNumberFormat="1" applyFont="1" applyBorder="1"/>
    <xf numFmtId="9" fontId="6" fillId="0" borderId="0" xfId="0" applyNumberFormat="1" applyFont="1"/>
    <xf numFmtId="0" fontId="10" fillId="0" borderId="0" xfId="0" applyFont="1"/>
    <xf numFmtId="9" fontId="10" fillId="0" borderId="0" xfId="1" applyFont="1"/>
    <xf numFmtId="9" fontId="8" fillId="15" borderId="0" xfId="1" applyFont="1" applyFill="1"/>
    <xf numFmtId="9" fontId="8" fillId="15" borderId="0" xfId="0" applyNumberFormat="1" applyFont="1" applyFill="1"/>
    <xf numFmtId="0" fontId="17" fillId="0" borderId="0" xfId="0" applyFont="1" applyFill="1" applyBorder="1" applyAlignment="1">
      <alignment wrapText="1"/>
    </xf>
    <xf numFmtId="0" fontId="16" fillId="0" borderId="0" xfId="0" applyFont="1" applyFill="1" applyBorder="1" applyAlignment="1">
      <alignment wrapText="1"/>
    </xf>
    <xf numFmtId="9" fontId="19" fillId="17" borderId="0" xfId="1" applyFont="1" applyFill="1" applyAlignment="1">
      <alignment horizontal="center"/>
    </xf>
    <xf numFmtId="0" fontId="19" fillId="0" borderId="0" xfId="0" applyFont="1" applyAlignment="1"/>
    <xf numFmtId="0" fontId="19" fillId="17" borderId="0" xfId="0" applyFont="1" applyFill="1"/>
    <xf numFmtId="0" fontId="0" fillId="0" borderId="0" xfId="0" applyFont="1" applyAlignment="1"/>
    <xf numFmtId="0" fontId="20" fillId="19" borderId="0" xfId="0" applyFont="1" applyFill="1" applyAlignment="1">
      <alignment horizontal="center"/>
    </xf>
    <xf numFmtId="3" fontId="20" fillId="19" borderId="0" xfId="0" applyNumberFormat="1" applyFont="1" applyFill="1" applyAlignment="1">
      <alignment horizontal="center"/>
    </xf>
    <xf numFmtId="165" fontId="20" fillId="19" borderId="0" xfId="3" applyNumberFormat="1" applyFont="1" applyFill="1" applyAlignment="1">
      <alignment horizontal="center"/>
    </xf>
    <xf numFmtId="10" fontId="20" fillId="19" borderId="0" xfId="0" applyNumberFormat="1" applyFont="1" applyFill="1" applyAlignment="1">
      <alignment horizontal="center"/>
    </xf>
    <xf numFmtId="3" fontId="19" fillId="17" borderId="0" xfId="0" applyNumberFormat="1" applyFont="1" applyFill="1" applyAlignment="1">
      <alignment horizontal="center"/>
    </xf>
    <xf numFmtId="10" fontId="19" fillId="17" borderId="0" xfId="0" applyNumberFormat="1" applyFont="1" applyFill="1"/>
    <xf numFmtId="0" fontId="19" fillId="0" borderId="0" xfId="0" applyFont="1"/>
    <xf numFmtId="3" fontId="19" fillId="0" borderId="0" xfId="0" applyNumberFormat="1" applyFont="1" applyAlignment="1">
      <alignment horizontal="center"/>
    </xf>
    <xf numFmtId="10" fontId="19" fillId="0" borderId="0" xfId="0" applyNumberFormat="1" applyFont="1"/>
    <xf numFmtId="3" fontId="19" fillId="0" borderId="0" xfId="0" applyNumberFormat="1" applyFont="1"/>
    <xf numFmtId="9" fontId="19" fillId="0" borderId="0" xfId="1" applyFont="1"/>
    <xf numFmtId="9" fontId="20" fillId="19" borderId="0" xfId="1" applyFont="1" applyFill="1" applyAlignment="1">
      <alignment horizontal="center"/>
    </xf>
    <xf numFmtId="0" fontId="19" fillId="17" borderId="0" xfId="0" applyFont="1" applyFill="1" applyAlignment="1"/>
    <xf numFmtId="3" fontId="0" fillId="0" borderId="0" xfId="0" applyNumberFormat="1" applyFont="1" applyAlignment="1"/>
    <xf numFmtId="9" fontId="0" fillId="0" borderId="0" xfId="1" applyFont="1" applyAlignment="1"/>
    <xf numFmtId="10" fontId="19" fillId="17" borderId="0" xfId="0" applyNumberFormat="1" applyFont="1" applyFill="1" applyAlignment="1">
      <alignment horizontal="right"/>
    </xf>
    <xf numFmtId="10" fontId="19" fillId="0" borderId="0" xfId="0" applyNumberFormat="1" applyFont="1" applyAlignment="1">
      <alignment horizontal="right"/>
    </xf>
    <xf numFmtId="0" fontId="4" fillId="12" borderId="5" xfId="0" applyFont="1" applyFill="1" applyBorder="1" applyAlignment="1">
      <alignment wrapText="1"/>
    </xf>
    <xf numFmtId="0" fontId="6" fillId="0" borderId="0" xfId="0" applyFont="1" applyFill="1" applyAlignment="1">
      <alignment horizontal="center"/>
    </xf>
    <xf numFmtId="0" fontId="4" fillId="12" borderId="29" xfId="0" applyFont="1" applyFill="1" applyBorder="1" applyAlignment="1">
      <alignment wrapText="1"/>
    </xf>
    <xf numFmtId="0" fontId="0" fillId="12" borderId="1" xfId="0" applyFill="1" applyBorder="1"/>
    <xf numFmtId="0" fontId="0" fillId="12" borderId="0" xfId="0" applyFont="1" applyFill="1" applyAlignment="1"/>
    <xf numFmtId="0" fontId="0" fillId="12" borderId="5" xfId="0" applyFill="1" applyBorder="1"/>
    <xf numFmtId="0" fontId="0" fillId="12" borderId="1" xfId="0" applyFill="1" applyBorder="1" applyAlignment="1">
      <alignment vertical="center" wrapText="1" readingOrder="1"/>
    </xf>
    <xf numFmtId="0" fontId="0" fillId="12" borderId="5" xfId="0" applyFill="1" applyBorder="1" applyAlignment="1">
      <alignment vertical="center" wrapText="1" readingOrder="1"/>
    </xf>
    <xf numFmtId="0" fontId="0" fillId="12" borderId="13" xfId="0" applyFill="1" applyBorder="1"/>
    <xf numFmtId="0" fontId="6" fillId="0" borderId="0" xfId="0" applyFont="1" applyFill="1"/>
    <xf numFmtId="0" fontId="6" fillId="0" borderId="0" xfId="0" applyFont="1" applyFill="1" applyBorder="1"/>
    <xf numFmtId="0" fontId="6" fillId="12" borderId="9" xfId="0" applyFont="1" applyFill="1" applyBorder="1"/>
    <xf numFmtId="0" fontId="11" fillId="12" borderId="9" xfId="0" applyFont="1" applyFill="1" applyBorder="1" applyAlignment="1">
      <alignment wrapText="1"/>
    </xf>
    <xf numFmtId="0" fontId="6" fillId="12" borderId="9" xfId="0" applyFont="1" applyFill="1" applyBorder="1" applyAlignment="1">
      <alignment vertical="center" wrapText="1" readingOrder="1"/>
    </xf>
    <xf numFmtId="0" fontId="6" fillId="12" borderId="1" xfId="0" applyFont="1" applyFill="1" applyBorder="1"/>
    <xf numFmtId="0" fontId="6" fillId="8" borderId="0" xfId="0" applyFont="1" applyFill="1" applyBorder="1"/>
    <xf numFmtId="0" fontId="11" fillId="8" borderId="0" xfId="0" applyFont="1" applyFill="1" applyBorder="1" applyAlignment="1">
      <alignment wrapText="1"/>
    </xf>
    <xf numFmtId="0" fontId="6" fillId="12" borderId="1" xfId="0" applyFont="1" applyFill="1" applyBorder="1" applyAlignment="1">
      <alignment vertical="center" wrapText="1" readingOrder="1"/>
    </xf>
    <xf numFmtId="0" fontId="6" fillId="8" borderId="0" xfId="0" applyFont="1" applyFill="1"/>
    <xf numFmtId="0" fontId="6" fillId="6" borderId="0" xfId="0" applyFont="1" applyFill="1"/>
    <xf numFmtId="0" fontId="1" fillId="5" borderId="1" xfId="0" applyFont="1" applyFill="1" applyBorder="1" applyAlignment="1">
      <alignment horizontal="right" vertical="center" wrapText="1"/>
    </xf>
    <xf numFmtId="9" fontId="1" fillId="5" borderId="1" xfId="1" applyFont="1" applyFill="1" applyBorder="1" applyAlignment="1">
      <alignment horizontal="right" vertical="center" wrapText="1"/>
    </xf>
    <xf numFmtId="0" fontId="1" fillId="5" borderId="9" xfId="0" applyFont="1" applyFill="1" applyBorder="1" applyAlignment="1">
      <alignment horizontal="right" vertical="center" wrapText="1"/>
    </xf>
    <xf numFmtId="0" fontId="1" fillId="5" borderId="8" xfId="0" applyFont="1" applyFill="1" applyBorder="1" applyAlignment="1">
      <alignment horizontal="center" vertical="center" wrapText="1"/>
    </xf>
    <xf numFmtId="0" fontId="1" fillId="5" borderId="6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 wrapText="1"/>
    </xf>
    <xf numFmtId="9" fontId="1" fillId="5" borderId="5" xfId="1" applyFont="1" applyFill="1" applyBorder="1" applyAlignment="1">
      <alignment horizontal="right" vertical="center" wrapText="1"/>
    </xf>
    <xf numFmtId="9" fontId="1" fillId="5" borderId="6" xfId="1" applyFont="1" applyFill="1" applyBorder="1" applyAlignment="1">
      <alignment horizontal="right" vertical="center" wrapText="1"/>
    </xf>
    <xf numFmtId="9" fontId="1" fillId="5" borderId="2" xfId="1" applyFont="1" applyFill="1" applyBorder="1" applyAlignment="1">
      <alignment horizontal="right" vertical="center" wrapText="1"/>
    </xf>
    <xf numFmtId="9" fontId="1" fillId="5" borderId="8" xfId="1" applyFont="1" applyFill="1" applyBorder="1" applyAlignment="1">
      <alignment horizontal="right" vertical="center" wrapText="1"/>
    </xf>
    <xf numFmtId="9" fontId="1" fillId="5" borderId="8" xfId="1" applyFont="1" applyFill="1" applyBorder="1" applyAlignment="1">
      <alignment horizontal="center" vertical="center" wrapText="1"/>
    </xf>
    <xf numFmtId="9" fontId="1" fillId="5" borderId="6" xfId="1" applyFont="1" applyFill="1" applyBorder="1" applyAlignment="1">
      <alignment horizontal="center" vertical="center" wrapText="1"/>
    </xf>
    <xf numFmtId="0" fontId="20" fillId="18" borderId="0" xfId="0" applyFont="1" applyFill="1" applyAlignment="1">
      <alignment horizontal="center"/>
    </xf>
    <xf numFmtId="0" fontId="0" fillId="0" borderId="0" xfId="0" applyFont="1" applyAlignment="1"/>
    <xf numFmtId="0" fontId="20" fillId="20" borderId="0" xfId="0" applyFont="1" applyFill="1" applyAlignment="1">
      <alignment horizontal="center"/>
    </xf>
    <xf numFmtId="0" fontId="21" fillId="21" borderId="0" xfId="0" applyFont="1" applyFill="1" applyAlignment="1">
      <alignment horizontal="center"/>
    </xf>
    <xf numFmtId="0" fontId="22" fillId="22" borderId="0" xfId="0" applyFont="1" applyFill="1" applyAlignment="1">
      <alignment horizontal="center"/>
    </xf>
    <xf numFmtId="0" fontId="22" fillId="23" borderId="0" xfId="0" applyFont="1" applyFill="1" applyAlignment="1">
      <alignment horizontal="center"/>
    </xf>
    <xf numFmtId="0" fontId="21" fillId="24" borderId="0" xfId="0" applyFont="1" applyFill="1" applyAlignment="1">
      <alignment horizontal="center"/>
    </xf>
  </cellXfs>
  <cellStyles count="4">
    <cellStyle name="Čárka" xfId="3" builtinId="3"/>
    <cellStyle name="Normální" xfId="0" builtinId="0"/>
    <cellStyle name="Normální 2" xfId="2" xr:uid="{00000000-0005-0000-0000-000001000000}"/>
    <cellStyle name="Procenta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Kopie%20-%20Vysledky%20na%20sklopkach%202019%20Vojtechov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ýsledky"/>
      <sheetName val="PCP muži 1."/>
      <sheetName val="PCP muži 2."/>
      <sheetName val="PCP ženy 1."/>
      <sheetName val="PCP ženy 2."/>
      <sheetName val="PCP junioři 1."/>
      <sheetName val="PCP junioři 2."/>
      <sheetName val="PCP veteráni 1."/>
      <sheetName val="PCP veteráni 2."/>
      <sheetName val="Pružiny 1."/>
      <sheetName val="Pružiny 2."/>
      <sheetName val="Pružiny special 1."/>
      <sheetName val="Pružiny special 2."/>
      <sheetName val="Hlavička"/>
    </sheetNames>
    <sheetDataSet>
      <sheetData sheetId="0"/>
      <sheetData sheetId="1">
        <row r="7">
          <cell r="B7" t="str">
            <v>Dubrouski</v>
          </cell>
          <cell r="C7" t="str">
            <v>Stanislav</v>
          </cell>
          <cell r="D7" t="str">
            <v>JLK</v>
          </cell>
          <cell r="E7"/>
          <cell r="F7"/>
          <cell r="G7">
            <v>0.82352941176470584</v>
          </cell>
          <cell r="H7"/>
          <cell r="I7">
            <v>42</v>
          </cell>
        </row>
        <row r="8">
          <cell r="B8" t="str">
            <v>Hradský</v>
          </cell>
          <cell r="C8" t="str">
            <v>Petr</v>
          </cell>
          <cell r="D8" t="str">
            <v>Drn</v>
          </cell>
          <cell r="E8"/>
          <cell r="F8"/>
          <cell r="G8">
            <v>0.86274509803921573</v>
          </cell>
          <cell r="H8"/>
          <cell r="I8">
            <v>44</v>
          </cell>
        </row>
        <row r="9">
          <cell r="B9" t="str">
            <v>Indra</v>
          </cell>
          <cell r="C9" t="str">
            <v>Zdeněk</v>
          </cell>
          <cell r="D9" t="str">
            <v>Zedr</v>
          </cell>
          <cell r="E9"/>
          <cell r="F9"/>
          <cell r="G9">
            <v>0.82352941176470584</v>
          </cell>
          <cell r="H9"/>
          <cell r="I9">
            <v>42</v>
          </cell>
        </row>
        <row r="10">
          <cell r="B10" t="str">
            <v>Indruch</v>
          </cell>
          <cell r="C10" t="str">
            <v>Michal</v>
          </cell>
          <cell r="D10" t="str">
            <v>FroteMedved</v>
          </cell>
          <cell r="E10"/>
          <cell r="F10"/>
          <cell r="G10">
            <v>0.94117647058823528</v>
          </cell>
          <cell r="H10"/>
          <cell r="I10">
            <v>48</v>
          </cell>
        </row>
        <row r="11">
          <cell r="B11" t="str">
            <v>Jansa</v>
          </cell>
          <cell r="C11" t="str">
            <v>Josef</v>
          </cell>
          <cell r="D11" t="str">
            <v>Josef Rune</v>
          </cell>
          <cell r="E11"/>
          <cell r="F11"/>
          <cell r="G11">
            <v>0.98039215686274506</v>
          </cell>
          <cell r="H11"/>
          <cell r="I11">
            <v>50</v>
          </cell>
        </row>
        <row r="12">
          <cell r="B12" t="str">
            <v>Kolář</v>
          </cell>
          <cell r="C12" t="str">
            <v>Zbyněk</v>
          </cell>
          <cell r="D12" t="str">
            <v>Sam</v>
          </cell>
          <cell r="E12"/>
          <cell r="F12"/>
          <cell r="G12">
            <v>0.76470588235294112</v>
          </cell>
          <cell r="H12"/>
          <cell r="I12">
            <v>39</v>
          </cell>
        </row>
        <row r="13">
          <cell r="B13" t="str">
            <v>Korábečný</v>
          </cell>
          <cell r="C13" t="str">
            <v>Radim</v>
          </cell>
          <cell r="D13" t="str">
            <v>Korab</v>
          </cell>
          <cell r="E13"/>
          <cell r="F13"/>
          <cell r="G13">
            <v>0.92156862745098034</v>
          </cell>
          <cell r="H13"/>
          <cell r="I13">
            <v>47</v>
          </cell>
        </row>
        <row r="14">
          <cell r="B14" t="str">
            <v>Kozel</v>
          </cell>
          <cell r="C14" t="str">
            <v>Ríša</v>
          </cell>
          <cell r="D14" t="str">
            <v>Risa.K</v>
          </cell>
          <cell r="E14"/>
          <cell r="F14"/>
          <cell r="G14">
            <v>0.80392156862745101</v>
          </cell>
          <cell r="H14"/>
          <cell r="I14">
            <v>41</v>
          </cell>
        </row>
        <row r="15">
          <cell r="B15" t="str">
            <v>Kremláček</v>
          </cell>
          <cell r="C15" t="str">
            <v>Jiří</v>
          </cell>
          <cell r="D15" t="str">
            <v>Jirka61</v>
          </cell>
          <cell r="E15"/>
          <cell r="F15"/>
          <cell r="G15">
            <v>0.86274509803921573</v>
          </cell>
          <cell r="H15"/>
          <cell r="I15">
            <v>44</v>
          </cell>
        </row>
        <row r="16">
          <cell r="B16" t="str">
            <v>Kubuš</v>
          </cell>
          <cell r="C16" t="str">
            <v>Jozef</v>
          </cell>
          <cell r="D16" t="str">
            <v>Kubo95</v>
          </cell>
          <cell r="E16"/>
          <cell r="F16"/>
          <cell r="G16">
            <v>0.92156862745098034</v>
          </cell>
          <cell r="H16"/>
          <cell r="I16">
            <v>47</v>
          </cell>
        </row>
        <row r="17">
          <cell r="B17" t="str">
            <v>Kvapil</v>
          </cell>
          <cell r="C17" t="str">
            <v>Vladimír</v>
          </cell>
          <cell r="D17" t="str">
            <v>Vladimír.K</v>
          </cell>
          <cell r="E17"/>
          <cell r="F17"/>
          <cell r="G17">
            <v>1</v>
          </cell>
          <cell r="H17"/>
          <cell r="I17">
            <v>51</v>
          </cell>
        </row>
        <row r="18">
          <cell r="B18" t="str">
            <v>Niemiec</v>
          </cell>
          <cell r="C18" t="str">
            <v>Richard</v>
          </cell>
          <cell r="D18" t="str">
            <v>Riči</v>
          </cell>
          <cell r="E18"/>
          <cell r="F18"/>
          <cell r="G18">
            <v>0.78431372549019607</v>
          </cell>
          <cell r="H18"/>
          <cell r="I18">
            <v>40</v>
          </cell>
        </row>
        <row r="19">
          <cell r="B19" t="str">
            <v>Pacík</v>
          </cell>
          <cell r="C19" t="str">
            <v>Libor</v>
          </cell>
          <cell r="D19" t="str">
            <v>Šogun</v>
          </cell>
          <cell r="E19"/>
          <cell r="F19"/>
          <cell r="G19">
            <v>0.78431372549019607</v>
          </cell>
          <cell r="H19"/>
          <cell r="I19">
            <v>40</v>
          </cell>
        </row>
        <row r="20">
          <cell r="B20" t="str">
            <v>Panáček</v>
          </cell>
          <cell r="C20" t="str">
            <v>Pavel</v>
          </cell>
          <cell r="D20" t="str">
            <v>Cannis</v>
          </cell>
          <cell r="E20"/>
          <cell r="F20"/>
          <cell r="G20">
            <v>0.86274509803921573</v>
          </cell>
          <cell r="H20"/>
          <cell r="I20">
            <v>44</v>
          </cell>
        </row>
        <row r="21">
          <cell r="B21" t="str">
            <v>Peřina</v>
          </cell>
          <cell r="C21" t="str">
            <v>Ivo</v>
          </cell>
          <cell r="D21" t="str">
            <v>Hombre</v>
          </cell>
          <cell r="E21"/>
          <cell r="F21"/>
          <cell r="G21">
            <v>1</v>
          </cell>
          <cell r="H21"/>
          <cell r="I21">
            <v>51</v>
          </cell>
        </row>
        <row r="22">
          <cell r="B22" t="str">
            <v>Polakov</v>
          </cell>
          <cell r="C22" t="str">
            <v>Martin</v>
          </cell>
          <cell r="D22" t="str">
            <v>Mates444</v>
          </cell>
          <cell r="E22"/>
          <cell r="F22"/>
          <cell r="G22">
            <v>0.94117647058823528</v>
          </cell>
          <cell r="H22"/>
          <cell r="I22">
            <v>48</v>
          </cell>
        </row>
        <row r="23">
          <cell r="B23" t="str">
            <v>Ryl</v>
          </cell>
          <cell r="C23" t="str">
            <v>Karel</v>
          </cell>
          <cell r="D23" t="str">
            <v>abe2601</v>
          </cell>
          <cell r="E23"/>
          <cell r="F23"/>
          <cell r="G23">
            <v>0.88235294117647056</v>
          </cell>
          <cell r="H23"/>
          <cell r="I23">
            <v>45</v>
          </cell>
        </row>
        <row r="24">
          <cell r="B24" t="str">
            <v>Šafránek</v>
          </cell>
          <cell r="C24" t="str">
            <v>Martin</v>
          </cell>
          <cell r="D24" t="str">
            <v>Marťyn</v>
          </cell>
          <cell r="E24"/>
          <cell r="F24"/>
          <cell r="G24">
            <v>0.80392156862745101</v>
          </cell>
          <cell r="H24"/>
          <cell r="I24">
            <v>41</v>
          </cell>
        </row>
        <row r="25">
          <cell r="B25" t="str">
            <v>Šebesta</v>
          </cell>
          <cell r="C25" t="str">
            <v>Jan</v>
          </cell>
          <cell r="D25" t="str">
            <v>Jou</v>
          </cell>
          <cell r="E25"/>
          <cell r="F25"/>
          <cell r="G25">
            <v>0.88235294117647056</v>
          </cell>
          <cell r="H25"/>
          <cell r="I25">
            <v>45</v>
          </cell>
        </row>
        <row r="26">
          <cell r="B26" t="str">
            <v>Šimíček</v>
          </cell>
          <cell r="C26" t="str">
            <v>Ivo</v>
          </cell>
          <cell r="D26" t="str">
            <v>Pampalini</v>
          </cell>
          <cell r="E26"/>
          <cell r="F26"/>
          <cell r="G26">
            <v>0.68627450980392157</v>
          </cell>
          <cell r="H26"/>
          <cell r="I26">
            <v>35</v>
          </cell>
        </row>
        <row r="27">
          <cell r="B27" t="str">
            <v>Šindelka</v>
          </cell>
          <cell r="C27" t="str">
            <v>Petr</v>
          </cell>
          <cell r="D27" t="str">
            <v>xPetrx</v>
          </cell>
          <cell r="E27"/>
          <cell r="F27"/>
          <cell r="G27">
            <v>0.98039215686274506</v>
          </cell>
          <cell r="H27"/>
          <cell r="I27">
            <v>50</v>
          </cell>
        </row>
        <row r="28">
          <cell r="B28" t="str">
            <v>Šindelka jr</v>
          </cell>
          <cell r="C28" t="str">
            <v>Jan</v>
          </cell>
          <cell r="D28" t="str">
            <v>Šindy</v>
          </cell>
          <cell r="E28"/>
          <cell r="F28"/>
          <cell r="G28">
            <v>0.86274509803921573</v>
          </cell>
          <cell r="H28"/>
          <cell r="I28">
            <v>44</v>
          </cell>
        </row>
        <row r="29">
          <cell r="B29" t="str">
            <v>Střešinka</v>
          </cell>
          <cell r="C29" t="str">
            <v>Mirek</v>
          </cell>
          <cell r="D29" t="str">
            <v>Flysquad</v>
          </cell>
          <cell r="E29"/>
          <cell r="F29"/>
          <cell r="G29">
            <v>0.90196078431372551</v>
          </cell>
          <cell r="H29"/>
          <cell r="I29">
            <v>46</v>
          </cell>
        </row>
        <row r="30">
          <cell r="B30" t="str">
            <v>Švábek</v>
          </cell>
          <cell r="C30" t="str">
            <v>Bohuslav</v>
          </cell>
          <cell r="D30" t="str">
            <v>Božánek</v>
          </cell>
          <cell r="E30"/>
          <cell r="F30"/>
          <cell r="G30">
            <v>0.74509803921568629</v>
          </cell>
          <cell r="H30"/>
          <cell r="I30">
            <v>38</v>
          </cell>
        </row>
        <row r="31">
          <cell r="B31" t="str">
            <v>Tuček</v>
          </cell>
          <cell r="C31" t="str">
            <v>Vladimír</v>
          </cell>
          <cell r="D31" t="str">
            <v>John Steele</v>
          </cell>
          <cell r="E31"/>
          <cell r="F31"/>
          <cell r="G31">
            <v>0.88235294117647056</v>
          </cell>
          <cell r="H31"/>
          <cell r="I31">
            <v>45</v>
          </cell>
        </row>
        <row r="32">
          <cell r="B32" t="str">
            <v>Tydlačka</v>
          </cell>
          <cell r="C32" t="str">
            <v>Jiří</v>
          </cell>
          <cell r="D32" t="str">
            <v>Kravjec</v>
          </cell>
          <cell r="E32"/>
          <cell r="F32"/>
          <cell r="G32">
            <v>0.98039215686274506</v>
          </cell>
          <cell r="H32"/>
          <cell r="I32">
            <v>50</v>
          </cell>
        </row>
        <row r="33">
          <cell r="B33" t="str">
            <v>Vaculka</v>
          </cell>
          <cell r="C33" t="str">
            <v>Milan</v>
          </cell>
          <cell r="D33" t="str">
            <v>Bakli</v>
          </cell>
          <cell r="E33"/>
          <cell r="F33"/>
          <cell r="G33">
            <v>0.98039215686274506</v>
          </cell>
          <cell r="H33"/>
          <cell r="I33">
            <v>50</v>
          </cell>
        </row>
        <row r="34">
          <cell r="B34" t="str">
            <v>Valchář</v>
          </cell>
          <cell r="C34" t="str">
            <v>Martin</v>
          </cell>
          <cell r="D34" t="str">
            <v>Kohout</v>
          </cell>
          <cell r="E34"/>
          <cell r="F34"/>
          <cell r="G34">
            <v>0.98039215686274506</v>
          </cell>
          <cell r="H34"/>
          <cell r="I34">
            <v>50</v>
          </cell>
        </row>
        <row r="35">
          <cell r="B35" t="str">
            <v>Vávra</v>
          </cell>
          <cell r="C35" t="str">
            <v>Petr</v>
          </cell>
          <cell r="D35" t="str">
            <v>Petr</v>
          </cell>
          <cell r="E35"/>
          <cell r="F35"/>
          <cell r="G35">
            <v>0</v>
          </cell>
          <cell r="H35"/>
          <cell r="I35">
            <v>0</v>
          </cell>
        </row>
      </sheetData>
      <sheetData sheetId="2">
        <row r="7">
          <cell r="B7" t="str">
            <v>Dubrouski</v>
          </cell>
          <cell r="C7" t="str">
            <v>Stanislau</v>
          </cell>
          <cell r="D7" t="str">
            <v>JLK</v>
          </cell>
          <cell r="E7"/>
          <cell r="F7"/>
          <cell r="G7">
            <v>0</v>
          </cell>
          <cell r="H7"/>
          <cell r="I7">
            <v>0</v>
          </cell>
        </row>
        <row r="8">
          <cell r="B8" t="str">
            <v>Hradský</v>
          </cell>
          <cell r="C8" t="str">
            <v>Petr</v>
          </cell>
          <cell r="D8" t="str">
            <v>DRN</v>
          </cell>
          <cell r="E8"/>
          <cell r="F8"/>
          <cell r="G8">
            <v>0.65517241379310343</v>
          </cell>
          <cell r="H8"/>
          <cell r="I8">
            <v>38</v>
          </cell>
        </row>
        <row r="9">
          <cell r="B9" t="str">
            <v>Indra</v>
          </cell>
          <cell r="C9" t="str">
            <v>Zdéněk</v>
          </cell>
          <cell r="D9" t="str">
            <v>Zedr</v>
          </cell>
          <cell r="E9"/>
          <cell r="F9"/>
          <cell r="G9">
            <v>0.75862068965517238</v>
          </cell>
          <cell r="H9"/>
          <cell r="I9">
            <v>44</v>
          </cell>
        </row>
        <row r="10">
          <cell r="B10" t="str">
            <v>Indruch</v>
          </cell>
          <cell r="C10" t="str">
            <v>Michal</v>
          </cell>
          <cell r="D10" t="str">
            <v>FroteMedved</v>
          </cell>
          <cell r="E10"/>
          <cell r="F10"/>
          <cell r="G10">
            <v>0.82758620689655171</v>
          </cell>
          <cell r="H10"/>
          <cell r="I10">
            <v>48</v>
          </cell>
        </row>
        <row r="11">
          <cell r="B11" t="str">
            <v>Jansa</v>
          </cell>
          <cell r="C11" t="str">
            <v>Josef</v>
          </cell>
          <cell r="D11" t="str">
            <v>JosefRune</v>
          </cell>
          <cell r="E11"/>
          <cell r="F11"/>
          <cell r="G11">
            <v>0.89655172413793105</v>
          </cell>
          <cell r="H11"/>
          <cell r="I11">
            <v>52</v>
          </cell>
        </row>
        <row r="12">
          <cell r="B12" t="str">
            <v>Kolář</v>
          </cell>
          <cell r="C12" t="str">
            <v>Zbyněk</v>
          </cell>
          <cell r="D12" t="str">
            <v>Sam</v>
          </cell>
          <cell r="E12"/>
          <cell r="F12"/>
          <cell r="G12">
            <v>0.65517241379310343</v>
          </cell>
          <cell r="H12"/>
          <cell r="I12">
            <v>38</v>
          </cell>
        </row>
        <row r="13">
          <cell r="B13" t="str">
            <v>Korábečný</v>
          </cell>
          <cell r="C13" t="str">
            <v xml:space="preserve">Radim </v>
          </cell>
          <cell r="D13" t="str">
            <v xml:space="preserve">Korab </v>
          </cell>
          <cell r="E13"/>
          <cell r="F13"/>
          <cell r="G13">
            <v>0.87931034482758619</v>
          </cell>
          <cell r="H13"/>
          <cell r="I13">
            <v>51</v>
          </cell>
        </row>
        <row r="14">
          <cell r="B14" t="str">
            <v>Kozel</v>
          </cell>
          <cell r="C14" t="str">
            <v>Richard</v>
          </cell>
          <cell r="D14" t="str">
            <v>risa.k</v>
          </cell>
          <cell r="E14"/>
          <cell r="F14"/>
          <cell r="G14">
            <v>0</v>
          </cell>
          <cell r="H14"/>
          <cell r="I14">
            <v>0</v>
          </cell>
        </row>
        <row r="15">
          <cell r="B15" t="str">
            <v>Kremláček</v>
          </cell>
          <cell r="C15" t="str">
            <v>Jiří</v>
          </cell>
          <cell r="D15" t="str">
            <v>Jirka61</v>
          </cell>
          <cell r="E15"/>
          <cell r="F15"/>
          <cell r="G15">
            <v>0.89655172413793105</v>
          </cell>
          <cell r="H15"/>
          <cell r="I15">
            <v>52</v>
          </cell>
        </row>
        <row r="16">
          <cell r="B16" t="str">
            <v>Kubuš</v>
          </cell>
          <cell r="C16" t="str">
            <v>Jozef</v>
          </cell>
          <cell r="D16" t="str">
            <v>Kubo</v>
          </cell>
          <cell r="E16"/>
          <cell r="F16"/>
          <cell r="G16">
            <v>0.81034482758620685</v>
          </cell>
          <cell r="H16"/>
          <cell r="I16">
            <v>47</v>
          </cell>
        </row>
        <row r="17">
          <cell r="B17" t="str">
            <v>Kvapil</v>
          </cell>
          <cell r="C17" t="str">
            <v>Vladimír</v>
          </cell>
          <cell r="D17" t="str">
            <v>Vladimír.K</v>
          </cell>
          <cell r="E17"/>
          <cell r="F17"/>
          <cell r="G17">
            <v>1</v>
          </cell>
          <cell r="H17"/>
          <cell r="I17">
            <v>58</v>
          </cell>
        </row>
        <row r="18">
          <cell r="B18" t="str">
            <v>Niemiec</v>
          </cell>
          <cell r="C18" t="str">
            <v>Richard</v>
          </cell>
          <cell r="D18" t="str">
            <v>Riči</v>
          </cell>
          <cell r="E18"/>
          <cell r="F18"/>
          <cell r="G18">
            <v>0.7068965517241379</v>
          </cell>
          <cell r="H18"/>
          <cell r="I18">
            <v>41</v>
          </cell>
        </row>
        <row r="19">
          <cell r="B19" t="str">
            <v>Pacík</v>
          </cell>
          <cell r="C19" t="str">
            <v>Libor</v>
          </cell>
          <cell r="D19" t="str">
            <v>Šogun</v>
          </cell>
          <cell r="E19"/>
          <cell r="F19"/>
          <cell r="G19">
            <v>0.82758620689655171</v>
          </cell>
          <cell r="H19"/>
          <cell r="I19">
            <v>48</v>
          </cell>
        </row>
        <row r="20">
          <cell r="B20" t="str">
            <v>Panáček</v>
          </cell>
          <cell r="C20" t="str">
            <v>Pavel</v>
          </cell>
          <cell r="D20" t="str">
            <v>Cannis</v>
          </cell>
          <cell r="E20"/>
          <cell r="F20"/>
          <cell r="G20">
            <v>0.89655172413793105</v>
          </cell>
          <cell r="H20"/>
          <cell r="I20">
            <v>52</v>
          </cell>
        </row>
        <row r="21">
          <cell r="B21" t="str">
            <v>Peřina</v>
          </cell>
          <cell r="C21" t="str">
            <v>Ivo</v>
          </cell>
          <cell r="D21" t="str">
            <v>Hombre</v>
          </cell>
          <cell r="E21"/>
          <cell r="F21"/>
          <cell r="G21">
            <v>0.91379310344827591</v>
          </cell>
          <cell r="H21"/>
          <cell r="I21">
            <v>53</v>
          </cell>
        </row>
        <row r="22">
          <cell r="B22" t="str">
            <v>Polakov</v>
          </cell>
          <cell r="C22" t="str">
            <v>Martin</v>
          </cell>
          <cell r="D22" t="str">
            <v>mates444</v>
          </cell>
          <cell r="E22"/>
          <cell r="F22"/>
          <cell r="G22">
            <v>0.84482758620689657</v>
          </cell>
          <cell r="H22"/>
          <cell r="I22">
            <v>49</v>
          </cell>
        </row>
        <row r="23">
          <cell r="B23" t="str">
            <v>Ryl</v>
          </cell>
          <cell r="C23" t="str">
            <v>Karel</v>
          </cell>
          <cell r="D23" t="str">
            <v>abe2601</v>
          </cell>
          <cell r="E23"/>
          <cell r="F23"/>
          <cell r="G23">
            <v>0</v>
          </cell>
          <cell r="H23"/>
          <cell r="I23">
            <v>0</v>
          </cell>
        </row>
        <row r="24">
          <cell r="B24" t="str">
            <v>Šafránek</v>
          </cell>
          <cell r="C24" t="str">
            <v>Martin</v>
          </cell>
          <cell r="D24" t="str">
            <v>Marťyn</v>
          </cell>
          <cell r="E24"/>
          <cell r="F24"/>
          <cell r="G24">
            <v>0.86206896551724133</v>
          </cell>
          <cell r="H24"/>
          <cell r="I24">
            <v>50</v>
          </cell>
        </row>
        <row r="25">
          <cell r="B25" t="str">
            <v>Šebesta</v>
          </cell>
          <cell r="C25" t="str">
            <v>Jan</v>
          </cell>
          <cell r="D25" t="str">
            <v>Jou</v>
          </cell>
          <cell r="E25"/>
          <cell r="F25"/>
          <cell r="G25">
            <v>0.51724137931034486</v>
          </cell>
          <cell r="H25"/>
          <cell r="I25">
            <v>30</v>
          </cell>
        </row>
        <row r="26">
          <cell r="B26" t="str">
            <v>Šimíček</v>
          </cell>
          <cell r="C26" t="str">
            <v>Ivo</v>
          </cell>
          <cell r="D26" t="str">
            <v>Pampaliny</v>
          </cell>
          <cell r="E26"/>
          <cell r="F26"/>
          <cell r="G26">
            <v>0.67241379310344829</v>
          </cell>
          <cell r="H26"/>
          <cell r="I26">
            <v>39</v>
          </cell>
        </row>
        <row r="27">
          <cell r="B27" t="str">
            <v>Šindelka</v>
          </cell>
          <cell r="C27" t="str">
            <v>Petr</v>
          </cell>
          <cell r="D27" t="str">
            <v>xpetrx</v>
          </cell>
          <cell r="E27"/>
          <cell r="F27"/>
          <cell r="G27">
            <v>0.7931034482758621</v>
          </cell>
          <cell r="H27"/>
          <cell r="I27">
            <v>46</v>
          </cell>
        </row>
        <row r="28">
          <cell r="B28" t="str">
            <v>Šindelka jr</v>
          </cell>
          <cell r="C28" t="str">
            <v>Jan</v>
          </cell>
          <cell r="D28" t="str">
            <v>Šindy</v>
          </cell>
          <cell r="E28"/>
          <cell r="F28"/>
          <cell r="G28">
            <v>0.7931034482758621</v>
          </cell>
          <cell r="H28"/>
          <cell r="I28">
            <v>46</v>
          </cell>
        </row>
        <row r="29">
          <cell r="B29" t="str">
            <v>Střešinka</v>
          </cell>
          <cell r="C29" t="str">
            <v>Miroslav</v>
          </cell>
          <cell r="D29" t="str">
            <v>flysquad</v>
          </cell>
          <cell r="E29"/>
          <cell r="F29"/>
          <cell r="G29">
            <v>0.87931034482758619</v>
          </cell>
          <cell r="H29"/>
          <cell r="I29">
            <v>51</v>
          </cell>
        </row>
        <row r="30">
          <cell r="B30" t="str">
            <v>Švábek</v>
          </cell>
          <cell r="C30" t="str">
            <v>Bohuslav</v>
          </cell>
          <cell r="D30" t="str">
            <v>Božánek</v>
          </cell>
          <cell r="E30"/>
          <cell r="F30"/>
          <cell r="G30">
            <v>0</v>
          </cell>
          <cell r="H30"/>
          <cell r="I30">
            <v>0</v>
          </cell>
        </row>
        <row r="31">
          <cell r="B31" t="str">
            <v>Tuček</v>
          </cell>
          <cell r="C31" t="str">
            <v>Vladimír</v>
          </cell>
          <cell r="D31" t="str">
            <v>John Steele</v>
          </cell>
          <cell r="E31"/>
          <cell r="F31"/>
          <cell r="G31">
            <v>0.81034482758620685</v>
          </cell>
          <cell r="H31"/>
          <cell r="I31">
            <v>47</v>
          </cell>
        </row>
        <row r="32">
          <cell r="B32" t="str">
            <v>Tydlačka</v>
          </cell>
          <cell r="C32" t="str">
            <v>Jiří</v>
          </cell>
          <cell r="D32" t="str">
            <v>kravjec</v>
          </cell>
          <cell r="E32"/>
          <cell r="F32"/>
          <cell r="G32">
            <v>0.89655172413793105</v>
          </cell>
          <cell r="H32"/>
          <cell r="I32">
            <v>52</v>
          </cell>
        </row>
        <row r="33">
          <cell r="B33" t="str">
            <v>Vaculka</v>
          </cell>
          <cell r="C33" t="str">
            <v>Milan</v>
          </cell>
          <cell r="D33" t="str">
            <v>Bakli</v>
          </cell>
          <cell r="E33"/>
          <cell r="F33"/>
          <cell r="G33">
            <v>0.86206896551724133</v>
          </cell>
          <cell r="H33"/>
          <cell r="I33">
            <v>50</v>
          </cell>
        </row>
        <row r="34">
          <cell r="B34" t="str">
            <v>Valchář</v>
          </cell>
          <cell r="C34" t="str">
            <v>Martin</v>
          </cell>
          <cell r="D34" t="str">
            <v>Kohout</v>
          </cell>
          <cell r="E34"/>
          <cell r="F34"/>
          <cell r="G34">
            <v>0.87931034482758619</v>
          </cell>
          <cell r="H34"/>
          <cell r="I34">
            <v>51</v>
          </cell>
        </row>
        <row r="35">
          <cell r="B35" t="str">
            <v>Vávra</v>
          </cell>
          <cell r="C35" t="str">
            <v>Petr</v>
          </cell>
          <cell r="D35" t="str">
            <v>Petr</v>
          </cell>
          <cell r="E35"/>
          <cell r="F35"/>
          <cell r="G35">
            <v>0.81034482758620685</v>
          </cell>
          <cell r="H35"/>
          <cell r="I35">
            <v>47</v>
          </cell>
        </row>
      </sheetData>
      <sheetData sheetId="3">
        <row r="7">
          <cell r="B7" t="str">
            <v>Grmelová</v>
          </cell>
          <cell r="C7" t="str">
            <v>Eliška</v>
          </cell>
          <cell r="D7" t="str">
            <v>Eliška</v>
          </cell>
          <cell r="E7"/>
          <cell r="F7"/>
          <cell r="G7">
            <v>0.93333333333333335</v>
          </cell>
          <cell r="H7"/>
          <cell r="I7">
            <v>42</v>
          </cell>
        </row>
        <row r="8">
          <cell r="B8" t="str">
            <v>Jansová</v>
          </cell>
          <cell r="C8" t="str">
            <v>Monika</v>
          </cell>
          <cell r="D8" t="str">
            <v>Monika</v>
          </cell>
          <cell r="E8"/>
          <cell r="F8"/>
          <cell r="G8">
            <v>0.88888888888888884</v>
          </cell>
          <cell r="H8"/>
          <cell r="I8">
            <v>40</v>
          </cell>
        </row>
        <row r="9">
          <cell r="B9" t="str">
            <v>Krautová</v>
          </cell>
          <cell r="C9" t="str">
            <v>Eva</v>
          </cell>
          <cell r="D9" t="str">
            <v>Eva</v>
          </cell>
          <cell r="E9"/>
          <cell r="F9"/>
          <cell r="G9">
            <v>0.91111111111111109</v>
          </cell>
          <cell r="H9"/>
          <cell r="I9">
            <v>41</v>
          </cell>
        </row>
        <row r="10">
          <cell r="B10" t="str">
            <v>Kremláčková</v>
          </cell>
          <cell r="C10" t="str">
            <v>Ivana</v>
          </cell>
          <cell r="D10" t="str">
            <v>IvaK</v>
          </cell>
          <cell r="E10"/>
          <cell r="F10"/>
          <cell r="G10">
            <v>0.91111111111111109</v>
          </cell>
          <cell r="H10"/>
          <cell r="I10">
            <v>41</v>
          </cell>
        </row>
        <row r="11">
          <cell r="B11" t="str">
            <v>Kvapilová</v>
          </cell>
          <cell r="C11" t="str">
            <v>Marie</v>
          </cell>
          <cell r="D11" t="str">
            <v>Maruš</v>
          </cell>
          <cell r="E11"/>
          <cell r="F11"/>
          <cell r="G11">
            <v>0.93333333333333335</v>
          </cell>
          <cell r="H11"/>
          <cell r="I11">
            <v>42</v>
          </cell>
        </row>
        <row r="12">
          <cell r="B12" t="str">
            <v>Mikešová</v>
          </cell>
          <cell r="C12" t="str">
            <v>Daniela</v>
          </cell>
          <cell r="D12" t="str">
            <v>Danča</v>
          </cell>
          <cell r="E12"/>
          <cell r="F12"/>
          <cell r="G12">
            <v>0.73333333333333328</v>
          </cell>
          <cell r="H12"/>
          <cell r="I12">
            <v>33</v>
          </cell>
        </row>
        <row r="13">
          <cell r="B13" t="str">
            <v>Sekyrová</v>
          </cell>
          <cell r="C13" t="str">
            <v>Jana</v>
          </cell>
          <cell r="D13" t="str">
            <v>Jana S.</v>
          </cell>
          <cell r="E13"/>
          <cell r="F13"/>
          <cell r="G13">
            <v>0.77777777777777779</v>
          </cell>
          <cell r="H13"/>
          <cell r="I13">
            <v>35</v>
          </cell>
        </row>
        <row r="14">
          <cell r="B14" t="str">
            <v>Šindelková</v>
          </cell>
          <cell r="C14" t="str">
            <v>Marie</v>
          </cell>
          <cell r="D14" t="str">
            <v>Majka</v>
          </cell>
          <cell r="E14"/>
          <cell r="F14"/>
          <cell r="G14">
            <v>0.66666666666666663</v>
          </cell>
          <cell r="H14"/>
          <cell r="I14">
            <v>30</v>
          </cell>
        </row>
        <row r="15">
          <cell r="B15" t="str">
            <v>Stočková</v>
          </cell>
          <cell r="C15" t="str">
            <v>Sabina</v>
          </cell>
          <cell r="D15" t="str">
            <v>Sabi</v>
          </cell>
          <cell r="E15"/>
          <cell r="F15"/>
          <cell r="G15">
            <v>1</v>
          </cell>
          <cell r="H15"/>
          <cell r="I15">
            <v>45</v>
          </cell>
        </row>
        <row r="16">
          <cell r="B16"/>
          <cell r="C16"/>
          <cell r="D16"/>
          <cell r="E16"/>
          <cell r="F16"/>
          <cell r="G16">
            <v>0</v>
          </cell>
          <cell r="H16"/>
          <cell r="I16">
            <v>0</v>
          </cell>
        </row>
        <row r="17">
          <cell r="B17"/>
          <cell r="C17"/>
          <cell r="D17"/>
          <cell r="E17"/>
          <cell r="F17"/>
          <cell r="G17">
            <v>0</v>
          </cell>
          <cell r="H17"/>
          <cell r="I17">
            <v>0</v>
          </cell>
        </row>
        <row r="18">
          <cell r="B18"/>
          <cell r="C18"/>
          <cell r="D18"/>
          <cell r="E18"/>
          <cell r="F18"/>
          <cell r="G18">
            <v>0</v>
          </cell>
          <cell r="H18"/>
          <cell r="I18">
            <v>0</v>
          </cell>
        </row>
        <row r="19">
          <cell r="B19"/>
          <cell r="C19"/>
          <cell r="D19"/>
          <cell r="E19"/>
          <cell r="F19"/>
          <cell r="G19">
            <v>0</v>
          </cell>
          <cell r="H19"/>
          <cell r="I19">
            <v>0</v>
          </cell>
        </row>
        <row r="20">
          <cell r="B20"/>
          <cell r="C20"/>
          <cell r="D20"/>
          <cell r="E20"/>
          <cell r="F20"/>
          <cell r="G20">
            <v>0</v>
          </cell>
          <cell r="H20"/>
          <cell r="I20">
            <v>0</v>
          </cell>
        </row>
        <row r="21">
          <cell r="B21"/>
          <cell r="C21"/>
          <cell r="D21"/>
          <cell r="E21"/>
          <cell r="F21"/>
          <cell r="G21">
            <v>0</v>
          </cell>
          <cell r="H21"/>
          <cell r="I21">
            <v>0</v>
          </cell>
        </row>
        <row r="22">
          <cell r="B22"/>
          <cell r="C22"/>
          <cell r="D22"/>
          <cell r="E22"/>
          <cell r="F22"/>
          <cell r="G22">
            <v>0</v>
          </cell>
          <cell r="H22"/>
          <cell r="I22">
            <v>0</v>
          </cell>
        </row>
        <row r="23">
          <cell r="B23"/>
          <cell r="C23"/>
          <cell r="D23"/>
          <cell r="E23"/>
          <cell r="F23"/>
          <cell r="G23">
            <v>0</v>
          </cell>
          <cell r="H23"/>
          <cell r="I23">
            <v>0</v>
          </cell>
        </row>
        <row r="24">
          <cell r="B24"/>
          <cell r="C24"/>
          <cell r="D24"/>
          <cell r="E24"/>
          <cell r="F24"/>
          <cell r="G24">
            <v>0</v>
          </cell>
          <cell r="H24"/>
          <cell r="I24">
            <v>0</v>
          </cell>
        </row>
        <row r="25">
          <cell r="B25"/>
          <cell r="C25"/>
          <cell r="D25"/>
          <cell r="E25"/>
          <cell r="F25"/>
          <cell r="G25">
            <v>0</v>
          </cell>
          <cell r="H25"/>
          <cell r="I25">
            <v>0</v>
          </cell>
        </row>
        <row r="26">
          <cell r="B26"/>
          <cell r="C26"/>
          <cell r="D26"/>
          <cell r="E26"/>
          <cell r="F26"/>
          <cell r="G26">
            <v>0</v>
          </cell>
          <cell r="H26"/>
          <cell r="I26">
            <v>0</v>
          </cell>
        </row>
        <row r="27">
          <cell r="B27"/>
          <cell r="C27"/>
          <cell r="D27"/>
          <cell r="E27"/>
          <cell r="F27"/>
          <cell r="G27">
            <v>0</v>
          </cell>
          <cell r="H27"/>
          <cell r="I27">
            <v>0</v>
          </cell>
        </row>
        <row r="28">
          <cell r="B28"/>
          <cell r="C28"/>
          <cell r="D28"/>
          <cell r="E28"/>
          <cell r="F28"/>
          <cell r="G28">
            <v>0</v>
          </cell>
          <cell r="H28"/>
          <cell r="I28">
            <v>0</v>
          </cell>
        </row>
        <row r="29">
          <cell r="B29"/>
          <cell r="C29"/>
          <cell r="D29"/>
          <cell r="E29"/>
          <cell r="F29"/>
          <cell r="G29">
            <v>0</v>
          </cell>
          <cell r="H29"/>
          <cell r="I29">
            <v>0</v>
          </cell>
        </row>
        <row r="30">
          <cell r="B30"/>
          <cell r="C30"/>
          <cell r="D30"/>
          <cell r="E30"/>
          <cell r="F30"/>
          <cell r="G30">
            <v>0</v>
          </cell>
          <cell r="H30"/>
          <cell r="I30">
            <v>0</v>
          </cell>
        </row>
        <row r="31">
          <cell r="B31"/>
          <cell r="C31"/>
          <cell r="D31"/>
          <cell r="E31"/>
          <cell r="F31"/>
          <cell r="G31">
            <v>0</v>
          </cell>
          <cell r="H31"/>
          <cell r="I31">
            <v>0</v>
          </cell>
        </row>
        <row r="32">
          <cell r="B32"/>
          <cell r="C32"/>
          <cell r="D32"/>
          <cell r="E32"/>
          <cell r="F32"/>
          <cell r="G32">
            <v>0</v>
          </cell>
          <cell r="H32"/>
          <cell r="I32">
            <v>0</v>
          </cell>
        </row>
        <row r="33">
          <cell r="B33"/>
          <cell r="C33"/>
          <cell r="D33"/>
          <cell r="E33"/>
          <cell r="F33"/>
          <cell r="G33">
            <v>0</v>
          </cell>
          <cell r="H33"/>
          <cell r="I33">
            <v>0</v>
          </cell>
        </row>
        <row r="34">
          <cell r="B34"/>
          <cell r="C34"/>
          <cell r="D34"/>
          <cell r="E34"/>
          <cell r="F34"/>
          <cell r="G34">
            <v>0</v>
          </cell>
          <cell r="H34"/>
          <cell r="I34">
            <v>0</v>
          </cell>
        </row>
        <row r="35">
          <cell r="B35"/>
          <cell r="C35"/>
          <cell r="D35"/>
          <cell r="E35"/>
          <cell r="F35"/>
          <cell r="G35">
            <v>0</v>
          </cell>
          <cell r="H35"/>
          <cell r="I35">
            <v>0</v>
          </cell>
        </row>
      </sheetData>
      <sheetData sheetId="4">
        <row r="7">
          <cell r="B7" t="str">
            <v>Grmelová</v>
          </cell>
          <cell r="C7" t="str">
            <v>Eliška</v>
          </cell>
          <cell r="D7" t="str">
            <v>Eliška</v>
          </cell>
          <cell r="E7"/>
          <cell r="F7"/>
          <cell r="G7">
            <v>0.9</v>
          </cell>
          <cell r="H7"/>
          <cell r="I7">
            <v>45</v>
          </cell>
        </row>
        <row r="8">
          <cell r="B8" t="str">
            <v>Jansová</v>
          </cell>
          <cell r="C8" t="str">
            <v>Monika</v>
          </cell>
          <cell r="D8" t="str">
            <v>Monika</v>
          </cell>
          <cell r="E8"/>
          <cell r="F8"/>
          <cell r="G8">
            <v>0.84</v>
          </cell>
          <cell r="H8"/>
          <cell r="I8">
            <v>42</v>
          </cell>
        </row>
        <row r="9">
          <cell r="B9" t="str">
            <v>Krautová</v>
          </cell>
          <cell r="C9" t="str">
            <v>Eva</v>
          </cell>
          <cell r="D9" t="str">
            <v>Eva</v>
          </cell>
          <cell r="E9"/>
          <cell r="F9"/>
          <cell r="G9">
            <v>0.78</v>
          </cell>
          <cell r="H9"/>
          <cell r="I9">
            <v>39</v>
          </cell>
        </row>
        <row r="10">
          <cell r="B10" t="str">
            <v>Kremláčková</v>
          </cell>
          <cell r="C10" t="str">
            <v>Ivana</v>
          </cell>
          <cell r="D10" t="str">
            <v>IvaK</v>
          </cell>
          <cell r="E10"/>
          <cell r="F10"/>
          <cell r="G10">
            <v>0.92</v>
          </cell>
          <cell r="H10"/>
          <cell r="I10">
            <v>46</v>
          </cell>
        </row>
        <row r="11">
          <cell r="B11" t="str">
            <v>Kvapilová</v>
          </cell>
          <cell r="C11" t="str">
            <v>Marie</v>
          </cell>
          <cell r="D11" t="str">
            <v>Maruš</v>
          </cell>
          <cell r="E11"/>
          <cell r="F11"/>
          <cell r="G11">
            <v>0.98</v>
          </cell>
          <cell r="H11"/>
          <cell r="I11">
            <v>49</v>
          </cell>
        </row>
        <row r="12">
          <cell r="B12" t="str">
            <v>Mikešová</v>
          </cell>
          <cell r="C12" t="str">
            <v>Daniela</v>
          </cell>
          <cell r="D12" t="str">
            <v>Danča</v>
          </cell>
          <cell r="E12"/>
          <cell r="F12"/>
          <cell r="G12">
            <v>0.62</v>
          </cell>
          <cell r="H12"/>
          <cell r="I12">
            <v>31</v>
          </cell>
        </row>
        <row r="13">
          <cell r="B13" t="str">
            <v>Sekyrová</v>
          </cell>
          <cell r="C13" t="str">
            <v>Jana</v>
          </cell>
          <cell r="D13" t="str">
            <v>Jana .S</v>
          </cell>
          <cell r="E13"/>
          <cell r="F13"/>
          <cell r="G13">
            <v>0.76</v>
          </cell>
          <cell r="H13"/>
          <cell r="I13">
            <v>38</v>
          </cell>
        </row>
        <row r="14">
          <cell r="B14" t="str">
            <v>Šindelková</v>
          </cell>
          <cell r="C14" t="str">
            <v>Marie</v>
          </cell>
          <cell r="D14" t="str">
            <v>Majka</v>
          </cell>
          <cell r="E14"/>
          <cell r="F14"/>
          <cell r="G14">
            <v>0.9</v>
          </cell>
          <cell r="H14"/>
          <cell r="I14">
            <v>45</v>
          </cell>
        </row>
        <row r="15">
          <cell r="B15" t="str">
            <v>Stočková</v>
          </cell>
          <cell r="C15" t="str">
            <v>Sabina</v>
          </cell>
          <cell r="D15" t="str">
            <v>Sabi</v>
          </cell>
          <cell r="E15"/>
          <cell r="F15"/>
          <cell r="G15">
            <v>1</v>
          </cell>
          <cell r="H15"/>
          <cell r="I15">
            <v>50</v>
          </cell>
        </row>
        <row r="16">
          <cell r="B16"/>
          <cell r="C16"/>
          <cell r="D16"/>
          <cell r="E16"/>
          <cell r="F16"/>
          <cell r="G16">
            <v>0</v>
          </cell>
          <cell r="H16"/>
          <cell r="I16">
            <v>0</v>
          </cell>
        </row>
        <row r="17">
          <cell r="B17"/>
          <cell r="C17"/>
          <cell r="D17"/>
          <cell r="E17"/>
          <cell r="F17"/>
          <cell r="G17">
            <v>0</v>
          </cell>
          <cell r="H17"/>
          <cell r="I17">
            <v>0</v>
          </cell>
        </row>
        <row r="18">
          <cell r="B18"/>
          <cell r="C18"/>
          <cell r="D18"/>
          <cell r="E18"/>
          <cell r="F18"/>
          <cell r="G18">
            <v>0</v>
          </cell>
          <cell r="H18"/>
          <cell r="I18">
            <v>0</v>
          </cell>
        </row>
        <row r="19">
          <cell r="B19"/>
          <cell r="C19"/>
          <cell r="D19"/>
          <cell r="E19"/>
          <cell r="F19"/>
          <cell r="G19">
            <v>0</v>
          </cell>
          <cell r="H19"/>
          <cell r="I19">
            <v>0</v>
          </cell>
        </row>
        <row r="20">
          <cell r="B20"/>
          <cell r="C20"/>
          <cell r="D20"/>
          <cell r="E20"/>
          <cell r="F20"/>
          <cell r="G20">
            <v>0</v>
          </cell>
          <cell r="H20"/>
          <cell r="I20">
            <v>0</v>
          </cell>
        </row>
        <row r="21">
          <cell r="B21"/>
          <cell r="C21"/>
          <cell r="D21"/>
          <cell r="E21"/>
          <cell r="F21"/>
          <cell r="G21">
            <v>0</v>
          </cell>
          <cell r="H21"/>
          <cell r="I21">
            <v>0</v>
          </cell>
        </row>
        <row r="22">
          <cell r="B22"/>
          <cell r="C22"/>
          <cell r="D22"/>
          <cell r="E22"/>
          <cell r="F22"/>
          <cell r="G22">
            <v>0</v>
          </cell>
          <cell r="H22"/>
          <cell r="I22">
            <v>0</v>
          </cell>
        </row>
        <row r="23">
          <cell r="B23"/>
          <cell r="C23"/>
          <cell r="D23"/>
          <cell r="E23"/>
          <cell r="F23"/>
          <cell r="G23">
            <v>0</v>
          </cell>
          <cell r="H23"/>
          <cell r="I23">
            <v>0</v>
          </cell>
        </row>
        <row r="24">
          <cell r="B24"/>
          <cell r="C24"/>
          <cell r="D24"/>
          <cell r="E24"/>
          <cell r="F24"/>
          <cell r="G24">
            <v>0</v>
          </cell>
          <cell r="H24"/>
          <cell r="I24">
            <v>0</v>
          </cell>
        </row>
        <row r="25">
          <cell r="B25"/>
          <cell r="C25"/>
          <cell r="D25"/>
          <cell r="E25"/>
          <cell r="F25"/>
          <cell r="G25">
            <v>0</v>
          </cell>
          <cell r="H25"/>
          <cell r="I25">
            <v>0</v>
          </cell>
        </row>
        <row r="26">
          <cell r="B26"/>
          <cell r="C26"/>
          <cell r="D26"/>
          <cell r="E26"/>
          <cell r="F26"/>
          <cell r="G26">
            <v>0</v>
          </cell>
          <cell r="H26"/>
          <cell r="I26">
            <v>0</v>
          </cell>
        </row>
        <row r="27">
          <cell r="B27"/>
          <cell r="C27"/>
          <cell r="D27"/>
          <cell r="E27"/>
          <cell r="F27"/>
          <cell r="G27">
            <v>0</v>
          </cell>
          <cell r="H27"/>
          <cell r="I27">
            <v>0</v>
          </cell>
        </row>
        <row r="28">
          <cell r="B28"/>
          <cell r="C28"/>
          <cell r="D28"/>
          <cell r="E28"/>
          <cell r="F28"/>
          <cell r="G28">
            <v>0</v>
          </cell>
          <cell r="H28"/>
          <cell r="I28">
            <v>0</v>
          </cell>
        </row>
        <row r="29">
          <cell r="B29"/>
          <cell r="C29"/>
          <cell r="D29"/>
          <cell r="E29"/>
          <cell r="F29"/>
          <cell r="G29">
            <v>0</v>
          </cell>
          <cell r="H29"/>
          <cell r="I29">
            <v>0</v>
          </cell>
        </row>
        <row r="30">
          <cell r="B30"/>
          <cell r="C30"/>
          <cell r="D30"/>
          <cell r="E30"/>
          <cell r="F30"/>
          <cell r="G30">
            <v>0</v>
          </cell>
          <cell r="H30"/>
          <cell r="I30">
            <v>0</v>
          </cell>
        </row>
        <row r="31">
          <cell r="B31"/>
          <cell r="C31"/>
          <cell r="D31"/>
          <cell r="E31"/>
          <cell r="F31"/>
          <cell r="G31">
            <v>0</v>
          </cell>
          <cell r="H31"/>
          <cell r="I31">
            <v>0</v>
          </cell>
        </row>
        <row r="32">
          <cell r="B32"/>
          <cell r="C32"/>
          <cell r="D32"/>
          <cell r="E32"/>
          <cell r="F32"/>
          <cell r="G32">
            <v>0</v>
          </cell>
          <cell r="H32"/>
          <cell r="I32">
            <v>0</v>
          </cell>
        </row>
        <row r="33">
          <cell r="B33"/>
          <cell r="C33"/>
          <cell r="D33"/>
          <cell r="E33"/>
          <cell r="F33"/>
          <cell r="G33">
            <v>0</v>
          </cell>
          <cell r="H33"/>
          <cell r="I33">
            <v>0</v>
          </cell>
        </row>
        <row r="34">
          <cell r="B34"/>
          <cell r="C34"/>
          <cell r="D34"/>
          <cell r="E34"/>
          <cell r="F34"/>
          <cell r="G34">
            <v>0</v>
          </cell>
          <cell r="H34"/>
          <cell r="I34">
            <v>0</v>
          </cell>
        </row>
        <row r="35">
          <cell r="B35"/>
          <cell r="C35"/>
          <cell r="D35"/>
          <cell r="E35"/>
          <cell r="F35"/>
          <cell r="G35">
            <v>0</v>
          </cell>
          <cell r="H35"/>
          <cell r="I35">
            <v>0</v>
          </cell>
        </row>
      </sheetData>
      <sheetData sheetId="5">
        <row r="7">
          <cell r="B7" t="str">
            <v>Indruch</v>
          </cell>
          <cell r="C7" t="str">
            <v>Jan</v>
          </cell>
          <cell r="D7" t="str">
            <v>Citron</v>
          </cell>
          <cell r="E7"/>
          <cell r="F7"/>
          <cell r="G7">
            <v>0.6875</v>
          </cell>
          <cell r="H7"/>
          <cell r="I7">
            <v>33</v>
          </cell>
        </row>
        <row r="8">
          <cell r="B8" t="str">
            <v>Petrová</v>
          </cell>
          <cell r="C8" t="str">
            <v>Gabriela</v>
          </cell>
          <cell r="D8" t="str">
            <v>Gabriela</v>
          </cell>
          <cell r="E8"/>
          <cell r="F8"/>
          <cell r="G8">
            <v>0.91666666666666663</v>
          </cell>
          <cell r="H8"/>
          <cell r="I8">
            <v>44</v>
          </cell>
        </row>
        <row r="9">
          <cell r="B9" t="str">
            <v>Šimíček</v>
          </cell>
          <cell r="C9" t="str">
            <v>Dominik</v>
          </cell>
          <cell r="D9" t="str">
            <v>pneumatika12</v>
          </cell>
          <cell r="E9"/>
          <cell r="F9"/>
          <cell r="G9">
            <v>1</v>
          </cell>
          <cell r="H9"/>
          <cell r="I9">
            <v>48</v>
          </cell>
        </row>
        <row r="10">
          <cell r="B10" t="str">
            <v>Švábková</v>
          </cell>
          <cell r="C10" t="str">
            <v>Ellen</v>
          </cell>
          <cell r="D10" t="str">
            <v>Ellis</v>
          </cell>
          <cell r="E10"/>
          <cell r="F10"/>
          <cell r="G10">
            <v>0.89583333333333337</v>
          </cell>
          <cell r="H10"/>
          <cell r="I10">
            <v>43</v>
          </cell>
        </row>
        <row r="11">
          <cell r="B11" t="str">
            <v>Tučková</v>
          </cell>
          <cell r="C11" t="str">
            <v>Kateřina</v>
          </cell>
          <cell r="D11" t="str">
            <v>Katchka</v>
          </cell>
          <cell r="E11"/>
          <cell r="F11"/>
          <cell r="G11">
            <v>0.72916666666666663</v>
          </cell>
          <cell r="H11"/>
          <cell r="I11">
            <v>35</v>
          </cell>
        </row>
        <row r="12">
          <cell r="B12"/>
          <cell r="C12"/>
          <cell r="D12"/>
          <cell r="E12"/>
          <cell r="F12"/>
          <cell r="G12">
            <v>0</v>
          </cell>
          <cell r="H12"/>
          <cell r="I12">
            <v>0</v>
          </cell>
        </row>
        <row r="13">
          <cell r="B13"/>
          <cell r="C13"/>
          <cell r="D13"/>
          <cell r="E13"/>
          <cell r="F13"/>
          <cell r="G13">
            <v>0</v>
          </cell>
          <cell r="H13"/>
          <cell r="I13">
            <v>0</v>
          </cell>
        </row>
        <row r="14">
          <cell r="B14"/>
          <cell r="C14"/>
          <cell r="D14"/>
          <cell r="E14"/>
          <cell r="F14"/>
          <cell r="G14">
            <v>0</v>
          </cell>
          <cell r="H14"/>
          <cell r="I14">
            <v>0</v>
          </cell>
        </row>
        <row r="15">
          <cell r="B15"/>
          <cell r="C15"/>
          <cell r="D15"/>
          <cell r="E15"/>
          <cell r="F15"/>
          <cell r="G15">
            <v>0</v>
          </cell>
          <cell r="H15"/>
          <cell r="I15">
            <v>0</v>
          </cell>
        </row>
        <row r="16">
          <cell r="B16"/>
          <cell r="C16"/>
          <cell r="D16"/>
          <cell r="E16"/>
          <cell r="F16"/>
          <cell r="G16">
            <v>0</v>
          </cell>
          <cell r="H16"/>
          <cell r="I16">
            <v>0</v>
          </cell>
        </row>
        <row r="17">
          <cell r="B17"/>
          <cell r="C17"/>
          <cell r="D17"/>
          <cell r="E17"/>
          <cell r="F17"/>
          <cell r="G17">
            <v>0</v>
          </cell>
          <cell r="H17"/>
          <cell r="I17">
            <v>0</v>
          </cell>
        </row>
        <row r="18">
          <cell r="B18"/>
          <cell r="C18"/>
          <cell r="D18"/>
          <cell r="E18"/>
          <cell r="F18"/>
          <cell r="G18">
            <v>0</v>
          </cell>
          <cell r="H18"/>
          <cell r="I18">
            <v>0</v>
          </cell>
        </row>
        <row r="19">
          <cell r="B19"/>
          <cell r="C19"/>
          <cell r="D19"/>
          <cell r="E19"/>
          <cell r="F19"/>
          <cell r="G19">
            <v>0</v>
          </cell>
          <cell r="H19"/>
          <cell r="I19">
            <v>0</v>
          </cell>
        </row>
        <row r="20">
          <cell r="B20"/>
          <cell r="C20"/>
          <cell r="D20"/>
          <cell r="E20"/>
          <cell r="F20"/>
          <cell r="G20">
            <v>0</v>
          </cell>
          <cell r="H20"/>
          <cell r="I20">
            <v>0</v>
          </cell>
        </row>
        <row r="21">
          <cell r="B21"/>
          <cell r="C21"/>
          <cell r="D21"/>
          <cell r="E21"/>
          <cell r="F21"/>
          <cell r="G21">
            <v>0</v>
          </cell>
          <cell r="H21"/>
          <cell r="I21">
            <v>0</v>
          </cell>
        </row>
        <row r="22">
          <cell r="B22"/>
          <cell r="C22"/>
          <cell r="D22"/>
          <cell r="E22"/>
          <cell r="F22"/>
          <cell r="G22">
            <v>0</v>
          </cell>
          <cell r="H22"/>
          <cell r="I22">
            <v>0</v>
          </cell>
        </row>
        <row r="23">
          <cell r="B23"/>
          <cell r="C23"/>
          <cell r="D23"/>
          <cell r="E23"/>
          <cell r="F23"/>
          <cell r="G23">
            <v>0</v>
          </cell>
          <cell r="H23"/>
          <cell r="I23">
            <v>0</v>
          </cell>
        </row>
        <row r="24">
          <cell r="B24"/>
          <cell r="C24"/>
          <cell r="D24"/>
          <cell r="E24"/>
          <cell r="F24"/>
          <cell r="G24">
            <v>0</v>
          </cell>
          <cell r="H24"/>
          <cell r="I24">
            <v>0</v>
          </cell>
        </row>
        <row r="25">
          <cell r="B25"/>
          <cell r="C25"/>
          <cell r="D25"/>
          <cell r="E25"/>
          <cell r="F25"/>
          <cell r="G25">
            <v>0</v>
          </cell>
          <cell r="H25"/>
          <cell r="I25">
            <v>0</v>
          </cell>
        </row>
        <row r="26">
          <cell r="B26"/>
          <cell r="C26"/>
          <cell r="D26"/>
          <cell r="E26"/>
          <cell r="F26"/>
          <cell r="G26">
            <v>0</v>
          </cell>
          <cell r="H26"/>
          <cell r="I26">
            <v>0</v>
          </cell>
        </row>
        <row r="27">
          <cell r="B27"/>
          <cell r="C27"/>
          <cell r="D27"/>
          <cell r="E27"/>
          <cell r="F27"/>
          <cell r="G27">
            <v>0</v>
          </cell>
          <cell r="H27"/>
          <cell r="I27">
            <v>0</v>
          </cell>
        </row>
        <row r="28">
          <cell r="B28"/>
          <cell r="C28"/>
          <cell r="D28"/>
          <cell r="E28"/>
          <cell r="F28"/>
          <cell r="G28">
            <v>0</v>
          </cell>
          <cell r="H28"/>
          <cell r="I28">
            <v>0</v>
          </cell>
        </row>
        <row r="29">
          <cell r="B29"/>
          <cell r="C29"/>
          <cell r="D29"/>
          <cell r="E29"/>
          <cell r="F29"/>
          <cell r="G29">
            <v>0</v>
          </cell>
          <cell r="H29"/>
          <cell r="I29">
            <v>0</v>
          </cell>
        </row>
        <row r="30">
          <cell r="B30"/>
          <cell r="C30"/>
          <cell r="D30"/>
          <cell r="E30"/>
          <cell r="F30"/>
          <cell r="G30">
            <v>0</v>
          </cell>
          <cell r="H30"/>
          <cell r="I30">
            <v>0</v>
          </cell>
        </row>
        <row r="31">
          <cell r="B31"/>
          <cell r="C31"/>
          <cell r="D31"/>
          <cell r="E31"/>
          <cell r="F31"/>
          <cell r="G31">
            <v>0</v>
          </cell>
          <cell r="H31"/>
          <cell r="I31">
            <v>0</v>
          </cell>
        </row>
        <row r="32">
          <cell r="B32"/>
          <cell r="C32"/>
          <cell r="D32"/>
          <cell r="E32"/>
          <cell r="F32"/>
          <cell r="G32">
            <v>0</v>
          </cell>
          <cell r="H32"/>
          <cell r="I32">
            <v>0</v>
          </cell>
        </row>
        <row r="33">
          <cell r="B33"/>
          <cell r="C33"/>
          <cell r="D33"/>
          <cell r="E33"/>
          <cell r="F33"/>
          <cell r="G33">
            <v>0</v>
          </cell>
          <cell r="H33"/>
          <cell r="I33">
            <v>0</v>
          </cell>
        </row>
        <row r="34">
          <cell r="B34"/>
          <cell r="C34"/>
          <cell r="D34"/>
          <cell r="E34"/>
          <cell r="F34"/>
          <cell r="G34">
            <v>0</v>
          </cell>
          <cell r="H34"/>
          <cell r="I34">
            <v>0</v>
          </cell>
        </row>
        <row r="35">
          <cell r="B35"/>
          <cell r="C35"/>
          <cell r="D35"/>
          <cell r="E35"/>
          <cell r="F35"/>
          <cell r="G35">
            <v>0</v>
          </cell>
          <cell r="H35"/>
          <cell r="I35">
            <v>0</v>
          </cell>
        </row>
      </sheetData>
      <sheetData sheetId="6">
        <row r="7">
          <cell r="B7" t="str">
            <v>Indruch</v>
          </cell>
          <cell r="C7" t="str">
            <v>Jan</v>
          </cell>
          <cell r="D7" t="str">
            <v>Citron</v>
          </cell>
          <cell r="E7"/>
          <cell r="F7"/>
          <cell r="G7">
            <v>0.79166666666666663</v>
          </cell>
          <cell r="H7"/>
          <cell r="I7">
            <v>38</v>
          </cell>
        </row>
        <row r="8">
          <cell r="B8" t="str">
            <v>Petrová</v>
          </cell>
          <cell r="C8" t="str">
            <v>Gabriela</v>
          </cell>
          <cell r="D8" t="str">
            <v>Gabriela</v>
          </cell>
          <cell r="E8"/>
          <cell r="F8"/>
          <cell r="G8">
            <v>0.9375</v>
          </cell>
          <cell r="H8"/>
          <cell r="I8">
            <v>45</v>
          </cell>
        </row>
        <row r="9">
          <cell r="B9" t="str">
            <v>Šimíček</v>
          </cell>
          <cell r="C9" t="str">
            <v>Dominik</v>
          </cell>
          <cell r="D9" t="str">
            <v>pneumatika12</v>
          </cell>
          <cell r="E9"/>
          <cell r="F9"/>
          <cell r="G9">
            <v>1</v>
          </cell>
          <cell r="H9"/>
          <cell r="I9">
            <v>48</v>
          </cell>
        </row>
        <row r="10">
          <cell r="B10" t="str">
            <v>Švábková</v>
          </cell>
          <cell r="C10" t="str">
            <v>Ellen</v>
          </cell>
          <cell r="D10" t="str">
            <v>Ellis</v>
          </cell>
          <cell r="E10"/>
          <cell r="F10"/>
          <cell r="G10">
            <v>0</v>
          </cell>
          <cell r="H10"/>
          <cell r="I10">
            <v>0</v>
          </cell>
        </row>
        <row r="11">
          <cell r="B11" t="str">
            <v>Tučková</v>
          </cell>
          <cell r="C11" t="str">
            <v>Kateřina</v>
          </cell>
          <cell r="D11" t="str">
            <v>Katchka</v>
          </cell>
          <cell r="E11"/>
          <cell r="F11"/>
          <cell r="G11">
            <v>0.66666666666666663</v>
          </cell>
          <cell r="H11"/>
          <cell r="I11">
            <v>32</v>
          </cell>
        </row>
        <row r="12">
          <cell r="B12"/>
          <cell r="C12"/>
          <cell r="D12"/>
          <cell r="E12"/>
          <cell r="F12"/>
          <cell r="G12">
            <v>0</v>
          </cell>
          <cell r="H12"/>
          <cell r="I12">
            <v>0</v>
          </cell>
        </row>
        <row r="13">
          <cell r="B13"/>
          <cell r="C13"/>
          <cell r="D13"/>
          <cell r="E13"/>
          <cell r="F13"/>
          <cell r="G13">
            <v>0</v>
          </cell>
          <cell r="H13"/>
          <cell r="I13">
            <v>0</v>
          </cell>
        </row>
        <row r="14">
          <cell r="B14"/>
          <cell r="C14"/>
          <cell r="D14"/>
          <cell r="E14"/>
          <cell r="F14"/>
          <cell r="G14">
            <v>0</v>
          </cell>
          <cell r="H14"/>
          <cell r="I14">
            <v>0</v>
          </cell>
        </row>
        <row r="15">
          <cell r="B15"/>
          <cell r="C15"/>
          <cell r="D15"/>
          <cell r="E15"/>
          <cell r="F15"/>
          <cell r="G15">
            <v>0</v>
          </cell>
          <cell r="H15"/>
          <cell r="I15">
            <v>0</v>
          </cell>
        </row>
        <row r="16">
          <cell r="B16"/>
          <cell r="C16"/>
          <cell r="D16"/>
          <cell r="E16"/>
          <cell r="F16"/>
          <cell r="G16">
            <v>0</v>
          </cell>
          <cell r="H16"/>
          <cell r="I16">
            <v>0</v>
          </cell>
        </row>
        <row r="17">
          <cell r="B17"/>
          <cell r="C17"/>
          <cell r="D17"/>
          <cell r="E17"/>
          <cell r="F17"/>
          <cell r="G17">
            <v>0</v>
          </cell>
          <cell r="H17"/>
          <cell r="I17">
            <v>0</v>
          </cell>
        </row>
        <row r="18">
          <cell r="B18"/>
          <cell r="C18"/>
          <cell r="D18"/>
          <cell r="E18"/>
          <cell r="F18"/>
          <cell r="G18">
            <v>0</v>
          </cell>
          <cell r="H18"/>
          <cell r="I18">
            <v>0</v>
          </cell>
        </row>
        <row r="19">
          <cell r="B19"/>
          <cell r="C19"/>
          <cell r="D19"/>
          <cell r="E19"/>
          <cell r="F19"/>
          <cell r="G19">
            <v>0</v>
          </cell>
          <cell r="H19"/>
          <cell r="I19">
            <v>0</v>
          </cell>
        </row>
        <row r="20">
          <cell r="B20"/>
          <cell r="C20"/>
          <cell r="D20"/>
          <cell r="E20"/>
          <cell r="F20"/>
          <cell r="G20">
            <v>0</v>
          </cell>
          <cell r="H20"/>
          <cell r="I20">
            <v>0</v>
          </cell>
        </row>
        <row r="21">
          <cell r="B21"/>
          <cell r="C21"/>
          <cell r="D21"/>
          <cell r="E21"/>
          <cell r="F21"/>
          <cell r="G21">
            <v>0</v>
          </cell>
          <cell r="H21"/>
          <cell r="I21">
            <v>0</v>
          </cell>
        </row>
        <row r="22">
          <cell r="B22"/>
          <cell r="C22"/>
          <cell r="D22"/>
          <cell r="E22"/>
          <cell r="F22"/>
          <cell r="G22">
            <v>0</v>
          </cell>
          <cell r="H22"/>
          <cell r="I22">
            <v>0</v>
          </cell>
        </row>
        <row r="23">
          <cell r="B23"/>
          <cell r="C23"/>
          <cell r="D23"/>
          <cell r="E23"/>
          <cell r="F23"/>
          <cell r="G23">
            <v>0</v>
          </cell>
          <cell r="H23"/>
          <cell r="I23">
            <v>0</v>
          </cell>
        </row>
        <row r="24">
          <cell r="B24"/>
          <cell r="C24"/>
          <cell r="D24"/>
          <cell r="E24"/>
          <cell r="F24"/>
          <cell r="G24">
            <v>0</v>
          </cell>
          <cell r="H24"/>
          <cell r="I24">
            <v>0</v>
          </cell>
        </row>
        <row r="25">
          <cell r="B25"/>
          <cell r="C25"/>
          <cell r="D25"/>
          <cell r="E25"/>
          <cell r="F25"/>
          <cell r="G25">
            <v>0</v>
          </cell>
          <cell r="H25"/>
          <cell r="I25">
            <v>0</v>
          </cell>
        </row>
        <row r="26">
          <cell r="B26"/>
          <cell r="C26"/>
          <cell r="D26"/>
          <cell r="E26"/>
          <cell r="F26"/>
          <cell r="G26">
            <v>0</v>
          </cell>
          <cell r="H26"/>
          <cell r="I26">
            <v>0</v>
          </cell>
        </row>
        <row r="27">
          <cell r="B27"/>
          <cell r="C27"/>
          <cell r="D27"/>
          <cell r="E27"/>
          <cell r="F27"/>
          <cell r="G27">
            <v>0</v>
          </cell>
          <cell r="H27"/>
          <cell r="I27">
            <v>0</v>
          </cell>
        </row>
        <row r="28">
          <cell r="B28"/>
          <cell r="C28"/>
          <cell r="D28"/>
          <cell r="E28"/>
          <cell r="F28"/>
          <cell r="G28">
            <v>0</v>
          </cell>
          <cell r="H28"/>
          <cell r="I28">
            <v>0</v>
          </cell>
        </row>
        <row r="29">
          <cell r="B29"/>
          <cell r="C29"/>
          <cell r="D29"/>
          <cell r="E29"/>
          <cell r="F29"/>
          <cell r="G29">
            <v>0</v>
          </cell>
          <cell r="H29"/>
          <cell r="I29">
            <v>0</v>
          </cell>
        </row>
        <row r="30">
          <cell r="B30"/>
          <cell r="C30"/>
          <cell r="D30"/>
          <cell r="E30"/>
          <cell r="F30"/>
          <cell r="G30">
            <v>0</v>
          </cell>
          <cell r="H30"/>
          <cell r="I30">
            <v>0</v>
          </cell>
        </row>
        <row r="31">
          <cell r="B31"/>
          <cell r="C31"/>
          <cell r="D31"/>
          <cell r="E31"/>
          <cell r="F31"/>
          <cell r="G31">
            <v>0</v>
          </cell>
          <cell r="H31"/>
          <cell r="I31">
            <v>0</v>
          </cell>
        </row>
        <row r="32">
          <cell r="B32"/>
          <cell r="C32"/>
          <cell r="D32"/>
          <cell r="E32"/>
          <cell r="F32"/>
          <cell r="G32">
            <v>0</v>
          </cell>
          <cell r="H32"/>
          <cell r="I32">
            <v>0</v>
          </cell>
        </row>
        <row r="33">
          <cell r="B33"/>
          <cell r="C33"/>
          <cell r="D33"/>
          <cell r="E33"/>
          <cell r="F33"/>
          <cell r="G33">
            <v>0</v>
          </cell>
          <cell r="H33"/>
          <cell r="I33">
            <v>0</v>
          </cell>
        </row>
        <row r="34">
          <cell r="B34"/>
          <cell r="C34"/>
          <cell r="D34"/>
          <cell r="E34"/>
          <cell r="F34"/>
          <cell r="G34">
            <v>0</v>
          </cell>
          <cell r="H34"/>
          <cell r="I34">
            <v>0</v>
          </cell>
        </row>
        <row r="35">
          <cell r="B35"/>
          <cell r="C35"/>
          <cell r="D35"/>
          <cell r="E35"/>
          <cell r="F35"/>
          <cell r="G35">
            <v>0</v>
          </cell>
          <cell r="H35"/>
          <cell r="I35">
            <v>0</v>
          </cell>
        </row>
      </sheetData>
      <sheetData sheetId="7">
        <row r="7">
          <cell r="B7" t="str">
            <v>Doupovec</v>
          </cell>
          <cell r="C7" t="str">
            <v>Zdeněk</v>
          </cell>
          <cell r="D7" t="str">
            <v>Zed</v>
          </cell>
          <cell r="E7"/>
          <cell r="F7"/>
          <cell r="G7">
            <v>1</v>
          </cell>
          <cell r="H7"/>
          <cell r="I7">
            <v>47</v>
          </cell>
        </row>
        <row r="8">
          <cell r="B8" t="str">
            <v>Koudelka</v>
          </cell>
          <cell r="C8" t="str">
            <v>Svatopluk</v>
          </cell>
          <cell r="D8" t="str">
            <v>Svako</v>
          </cell>
          <cell r="E8"/>
          <cell r="F8"/>
          <cell r="G8">
            <v>0.87234042553191493</v>
          </cell>
          <cell r="H8"/>
          <cell r="I8">
            <v>41</v>
          </cell>
        </row>
        <row r="9">
          <cell r="B9" t="str">
            <v>Mikulecký</v>
          </cell>
          <cell r="C9" t="str">
            <v>Aleš</v>
          </cell>
          <cell r="D9" t="str">
            <v>Alda</v>
          </cell>
          <cell r="E9"/>
          <cell r="F9"/>
          <cell r="G9">
            <v>0.97872340425531912</v>
          </cell>
          <cell r="H9"/>
          <cell r="I9">
            <v>46</v>
          </cell>
        </row>
        <row r="10">
          <cell r="B10" t="str">
            <v>Ratislav</v>
          </cell>
          <cell r="C10" t="str">
            <v>Petr</v>
          </cell>
          <cell r="D10" t="str">
            <v>Lesák</v>
          </cell>
          <cell r="E10"/>
          <cell r="F10"/>
          <cell r="G10">
            <v>0.97872340425531912</v>
          </cell>
          <cell r="H10"/>
          <cell r="I10">
            <v>46</v>
          </cell>
        </row>
        <row r="11">
          <cell r="B11" t="str">
            <v>Šimčík</v>
          </cell>
          <cell r="C11" t="str">
            <v>Olda</v>
          </cell>
          <cell r="D11" t="str">
            <v>Kicmis</v>
          </cell>
          <cell r="E11"/>
          <cell r="F11"/>
          <cell r="G11">
            <v>0.93617021276595747</v>
          </cell>
          <cell r="H11"/>
          <cell r="I11">
            <v>44</v>
          </cell>
        </row>
        <row r="12">
          <cell r="B12" t="str">
            <v>Trudič</v>
          </cell>
          <cell r="C12" t="str">
            <v>Miroslav</v>
          </cell>
          <cell r="D12" t="str">
            <v>M.T.V</v>
          </cell>
          <cell r="E12"/>
          <cell r="F12"/>
          <cell r="G12">
            <v>1</v>
          </cell>
          <cell r="H12"/>
          <cell r="I12">
            <v>47</v>
          </cell>
        </row>
        <row r="13">
          <cell r="B13"/>
          <cell r="C13"/>
          <cell r="D13"/>
          <cell r="E13"/>
          <cell r="F13"/>
          <cell r="G13">
            <v>0</v>
          </cell>
          <cell r="H13"/>
          <cell r="I13">
            <v>0</v>
          </cell>
        </row>
        <row r="14">
          <cell r="B14"/>
          <cell r="C14"/>
          <cell r="D14"/>
          <cell r="E14"/>
          <cell r="F14"/>
          <cell r="G14">
            <v>0</v>
          </cell>
          <cell r="H14"/>
          <cell r="I14">
            <v>0</v>
          </cell>
        </row>
        <row r="15">
          <cell r="B15"/>
          <cell r="C15"/>
          <cell r="D15"/>
          <cell r="E15"/>
          <cell r="F15"/>
          <cell r="G15">
            <v>0</v>
          </cell>
          <cell r="H15"/>
          <cell r="I15">
            <v>0</v>
          </cell>
        </row>
        <row r="16">
          <cell r="B16"/>
          <cell r="C16"/>
          <cell r="D16"/>
          <cell r="E16"/>
          <cell r="F16"/>
          <cell r="G16">
            <v>0</v>
          </cell>
          <cell r="H16"/>
          <cell r="I16">
            <v>0</v>
          </cell>
        </row>
        <row r="17">
          <cell r="B17"/>
          <cell r="C17"/>
          <cell r="D17"/>
          <cell r="E17"/>
          <cell r="F17"/>
          <cell r="G17">
            <v>0</v>
          </cell>
          <cell r="H17"/>
          <cell r="I17">
            <v>0</v>
          </cell>
        </row>
        <row r="18">
          <cell r="B18"/>
          <cell r="C18"/>
          <cell r="D18"/>
          <cell r="E18"/>
          <cell r="F18"/>
          <cell r="G18">
            <v>0</v>
          </cell>
          <cell r="H18"/>
          <cell r="I18">
            <v>0</v>
          </cell>
        </row>
        <row r="19">
          <cell r="B19"/>
          <cell r="C19"/>
          <cell r="D19"/>
          <cell r="E19"/>
          <cell r="F19"/>
          <cell r="G19">
            <v>0</v>
          </cell>
          <cell r="H19"/>
          <cell r="I19">
            <v>0</v>
          </cell>
        </row>
        <row r="20">
          <cell r="B20"/>
          <cell r="C20"/>
          <cell r="D20"/>
          <cell r="E20"/>
          <cell r="F20"/>
          <cell r="G20">
            <v>0</v>
          </cell>
          <cell r="H20"/>
          <cell r="I20">
            <v>0</v>
          </cell>
        </row>
        <row r="21">
          <cell r="B21"/>
          <cell r="C21"/>
          <cell r="D21"/>
          <cell r="E21"/>
          <cell r="F21"/>
          <cell r="G21">
            <v>0</v>
          </cell>
          <cell r="H21"/>
          <cell r="I21">
            <v>0</v>
          </cell>
        </row>
        <row r="22">
          <cell r="B22"/>
          <cell r="C22"/>
          <cell r="D22"/>
          <cell r="E22"/>
          <cell r="F22"/>
          <cell r="G22">
            <v>0</v>
          </cell>
          <cell r="H22"/>
          <cell r="I22">
            <v>0</v>
          </cell>
        </row>
        <row r="23">
          <cell r="B23"/>
          <cell r="C23"/>
          <cell r="D23"/>
          <cell r="E23"/>
          <cell r="F23"/>
          <cell r="G23">
            <v>0</v>
          </cell>
          <cell r="H23"/>
          <cell r="I23">
            <v>0</v>
          </cell>
        </row>
        <row r="24">
          <cell r="B24"/>
          <cell r="C24"/>
          <cell r="D24"/>
          <cell r="E24"/>
          <cell r="F24"/>
          <cell r="G24">
            <v>0</v>
          </cell>
          <cell r="H24"/>
          <cell r="I24">
            <v>0</v>
          </cell>
        </row>
        <row r="25">
          <cell r="B25"/>
          <cell r="C25"/>
          <cell r="D25"/>
          <cell r="E25"/>
          <cell r="F25"/>
          <cell r="G25">
            <v>0</v>
          </cell>
          <cell r="H25"/>
          <cell r="I25">
            <v>0</v>
          </cell>
        </row>
        <row r="26">
          <cell r="B26"/>
          <cell r="C26"/>
          <cell r="D26"/>
          <cell r="E26"/>
          <cell r="F26"/>
          <cell r="G26">
            <v>0</v>
          </cell>
          <cell r="H26"/>
          <cell r="I26">
            <v>0</v>
          </cell>
        </row>
        <row r="27">
          <cell r="B27"/>
          <cell r="C27"/>
          <cell r="D27"/>
          <cell r="E27"/>
          <cell r="F27"/>
          <cell r="G27">
            <v>0</v>
          </cell>
          <cell r="H27"/>
          <cell r="I27">
            <v>0</v>
          </cell>
        </row>
        <row r="28">
          <cell r="B28"/>
          <cell r="C28"/>
          <cell r="D28"/>
          <cell r="E28"/>
          <cell r="F28"/>
          <cell r="G28">
            <v>0</v>
          </cell>
          <cell r="H28"/>
          <cell r="I28">
            <v>0</v>
          </cell>
        </row>
        <row r="29">
          <cell r="B29"/>
          <cell r="C29"/>
          <cell r="D29"/>
          <cell r="E29"/>
          <cell r="F29"/>
          <cell r="G29">
            <v>0</v>
          </cell>
          <cell r="H29"/>
          <cell r="I29">
            <v>0</v>
          </cell>
        </row>
        <row r="30">
          <cell r="B30"/>
          <cell r="C30"/>
          <cell r="D30"/>
          <cell r="E30"/>
          <cell r="F30"/>
          <cell r="G30">
            <v>0</v>
          </cell>
          <cell r="H30"/>
          <cell r="I30">
            <v>0</v>
          </cell>
        </row>
        <row r="31">
          <cell r="B31"/>
          <cell r="C31"/>
          <cell r="D31"/>
          <cell r="E31"/>
          <cell r="F31"/>
          <cell r="G31">
            <v>0</v>
          </cell>
          <cell r="H31"/>
          <cell r="I31">
            <v>0</v>
          </cell>
        </row>
        <row r="32">
          <cell r="B32"/>
          <cell r="C32"/>
          <cell r="D32"/>
          <cell r="E32"/>
          <cell r="F32"/>
          <cell r="G32">
            <v>0</v>
          </cell>
          <cell r="H32"/>
          <cell r="I32">
            <v>0</v>
          </cell>
        </row>
        <row r="33">
          <cell r="B33"/>
          <cell r="C33"/>
          <cell r="D33"/>
          <cell r="E33"/>
          <cell r="F33"/>
          <cell r="G33">
            <v>0</v>
          </cell>
          <cell r="H33"/>
          <cell r="I33">
            <v>0</v>
          </cell>
        </row>
        <row r="34">
          <cell r="B34"/>
          <cell r="C34"/>
          <cell r="D34"/>
          <cell r="E34"/>
          <cell r="F34"/>
          <cell r="G34">
            <v>0</v>
          </cell>
          <cell r="H34"/>
          <cell r="I34">
            <v>0</v>
          </cell>
        </row>
        <row r="35">
          <cell r="B35"/>
          <cell r="C35"/>
          <cell r="D35"/>
          <cell r="E35"/>
          <cell r="F35"/>
          <cell r="G35">
            <v>0</v>
          </cell>
          <cell r="H35"/>
          <cell r="I35">
            <v>0</v>
          </cell>
        </row>
      </sheetData>
      <sheetData sheetId="8">
        <row r="7">
          <cell r="B7" t="str">
            <v>Doupovec</v>
          </cell>
          <cell r="C7" t="str">
            <v>Zdeněk</v>
          </cell>
          <cell r="D7" t="str">
            <v>Zed</v>
          </cell>
          <cell r="E7"/>
          <cell r="F7"/>
          <cell r="G7">
            <v>0.82</v>
          </cell>
          <cell r="H7"/>
          <cell r="I7">
            <v>41</v>
          </cell>
        </row>
        <row r="8">
          <cell r="B8" t="str">
            <v>Koudelka</v>
          </cell>
          <cell r="C8" t="str">
            <v>Svatopluk</v>
          </cell>
          <cell r="D8" t="str">
            <v>Svako</v>
          </cell>
          <cell r="E8"/>
          <cell r="F8"/>
          <cell r="G8">
            <v>0.92</v>
          </cell>
          <cell r="H8"/>
          <cell r="I8">
            <v>46</v>
          </cell>
        </row>
        <row r="9">
          <cell r="B9" t="str">
            <v>Mikulecký</v>
          </cell>
          <cell r="C9" t="str">
            <v>Aleš</v>
          </cell>
          <cell r="D9" t="str">
            <v>Alda</v>
          </cell>
          <cell r="E9"/>
          <cell r="F9"/>
          <cell r="G9">
            <v>1</v>
          </cell>
          <cell r="H9"/>
          <cell r="I9">
            <v>50</v>
          </cell>
        </row>
        <row r="10">
          <cell r="B10" t="str">
            <v>Ratislav</v>
          </cell>
          <cell r="C10" t="str">
            <v>Petr</v>
          </cell>
          <cell r="D10" t="str">
            <v>Lesák</v>
          </cell>
          <cell r="E10"/>
          <cell r="F10"/>
          <cell r="G10">
            <v>0.94</v>
          </cell>
          <cell r="H10"/>
          <cell r="I10">
            <v>47</v>
          </cell>
        </row>
        <row r="11">
          <cell r="B11" t="str">
            <v>Šimčík</v>
          </cell>
          <cell r="C11" t="str">
            <v>Olda</v>
          </cell>
          <cell r="D11" t="str">
            <v>Kicmis</v>
          </cell>
          <cell r="E11"/>
          <cell r="F11"/>
          <cell r="G11">
            <v>0</v>
          </cell>
          <cell r="H11"/>
          <cell r="I11">
            <v>0</v>
          </cell>
        </row>
        <row r="12">
          <cell r="B12" t="str">
            <v>Trudič</v>
          </cell>
          <cell r="C12" t="str">
            <v>Miroslv</v>
          </cell>
          <cell r="D12" t="str">
            <v>M.T.V.</v>
          </cell>
          <cell r="E12"/>
          <cell r="F12"/>
          <cell r="G12">
            <v>0.94</v>
          </cell>
          <cell r="H12"/>
          <cell r="I12">
            <v>47</v>
          </cell>
        </row>
        <row r="13">
          <cell r="B13"/>
          <cell r="C13"/>
          <cell r="D13"/>
          <cell r="E13"/>
          <cell r="F13"/>
          <cell r="G13">
            <v>0</v>
          </cell>
          <cell r="H13"/>
          <cell r="I13">
            <v>0</v>
          </cell>
        </row>
        <row r="14">
          <cell r="B14"/>
          <cell r="C14"/>
          <cell r="D14"/>
          <cell r="E14"/>
          <cell r="F14"/>
          <cell r="G14">
            <v>0</v>
          </cell>
          <cell r="H14"/>
          <cell r="I14">
            <v>0</v>
          </cell>
        </row>
        <row r="15">
          <cell r="B15"/>
          <cell r="C15"/>
          <cell r="D15"/>
          <cell r="E15"/>
          <cell r="F15"/>
          <cell r="G15">
            <v>0</v>
          </cell>
          <cell r="H15"/>
          <cell r="I15">
            <v>0</v>
          </cell>
        </row>
        <row r="16">
          <cell r="B16"/>
          <cell r="C16"/>
          <cell r="D16"/>
          <cell r="E16"/>
          <cell r="F16"/>
          <cell r="G16">
            <v>0</v>
          </cell>
          <cell r="H16"/>
          <cell r="I16">
            <v>0</v>
          </cell>
        </row>
        <row r="17">
          <cell r="B17"/>
          <cell r="C17"/>
          <cell r="D17"/>
          <cell r="E17"/>
          <cell r="F17"/>
          <cell r="G17">
            <v>0</v>
          </cell>
          <cell r="H17"/>
          <cell r="I17">
            <v>0</v>
          </cell>
        </row>
        <row r="18">
          <cell r="B18"/>
          <cell r="C18"/>
          <cell r="D18"/>
          <cell r="E18"/>
          <cell r="F18"/>
          <cell r="G18">
            <v>0</v>
          </cell>
          <cell r="H18"/>
          <cell r="I18">
            <v>0</v>
          </cell>
        </row>
        <row r="19">
          <cell r="B19"/>
          <cell r="C19"/>
          <cell r="D19"/>
          <cell r="E19"/>
          <cell r="F19"/>
          <cell r="G19">
            <v>0</v>
          </cell>
          <cell r="H19"/>
          <cell r="I19">
            <v>0</v>
          </cell>
        </row>
        <row r="20">
          <cell r="B20"/>
          <cell r="C20"/>
          <cell r="D20"/>
          <cell r="E20"/>
          <cell r="F20"/>
          <cell r="G20">
            <v>0</v>
          </cell>
          <cell r="H20"/>
          <cell r="I20">
            <v>0</v>
          </cell>
        </row>
        <row r="21">
          <cell r="B21"/>
          <cell r="C21"/>
          <cell r="D21"/>
          <cell r="E21"/>
          <cell r="F21"/>
          <cell r="G21">
            <v>0</v>
          </cell>
          <cell r="H21"/>
          <cell r="I21">
            <v>0</v>
          </cell>
        </row>
        <row r="22">
          <cell r="B22"/>
          <cell r="C22"/>
          <cell r="D22"/>
          <cell r="E22"/>
          <cell r="F22"/>
          <cell r="G22">
            <v>0</v>
          </cell>
          <cell r="H22"/>
          <cell r="I22">
            <v>0</v>
          </cell>
        </row>
        <row r="23">
          <cell r="B23"/>
          <cell r="C23"/>
          <cell r="D23"/>
          <cell r="E23"/>
          <cell r="F23"/>
          <cell r="G23">
            <v>0</v>
          </cell>
          <cell r="H23"/>
          <cell r="I23">
            <v>0</v>
          </cell>
        </row>
        <row r="24">
          <cell r="B24"/>
          <cell r="C24"/>
          <cell r="D24"/>
          <cell r="E24"/>
          <cell r="F24"/>
          <cell r="G24">
            <v>0</v>
          </cell>
          <cell r="H24"/>
          <cell r="I24">
            <v>0</v>
          </cell>
        </row>
        <row r="25">
          <cell r="B25"/>
          <cell r="C25"/>
          <cell r="D25"/>
          <cell r="E25"/>
          <cell r="F25"/>
          <cell r="G25">
            <v>0</v>
          </cell>
          <cell r="H25"/>
          <cell r="I25">
            <v>0</v>
          </cell>
        </row>
        <row r="26">
          <cell r="B26"/>
          <cell r="C26"/>
          <cell r="D26"/>
          <cell r="E26"/>
          <cell r="F26"/>
          <cell r="G26">
            <v>0</v>
          </cell>
          <cell r="H26"/>
          <cell r="I26">
            <v>0</v>
          </cell>
        </row>
        <row r="27">
          <cell r="B27"/>
          <cell r="C27"/>
          <cell r="D27"/>
          <cell r="E27"/>
          <cell r="F27"/>
          <cell r="G27">
            <v>0</v>
          </cell>
          <cell r="H27"/>
          <cell r="I27">
            <v>0</v>
          </cell>
        </row>
        <row r="28">
          <cell r="B28"/>
          <cell r="C28"/>
          <cell r="D28"/>
          <cell r="E28"/>
          <cell r="F28"/>
          <cell r="G28">
            <v>0</v>
          </cell>
          <cell r="H28"/>
          <cell r="I28">
            <v>0</v>
          </cell>
        </row>
        <row r="29">
          <cell r="B29"/>
          <cell r="C29"/>
          <cell r="D29"/>
          <cell r="E29"/>
          <cell r="F29"/>
          <cell r="G29">
            <v>0</v>
          </cell>
          <cell r="H29"/>
          <cell r="I29">
            <v>0</v>
          </cell>
        </row>
        <row r="30">
          <cell r="B30"/>
          <cell r="C30"/>
          <cell r="D30"/>
          <cell r="E30"/>
          <cell r="F30"/>
          <cell r="G30">
            <v>0</v>
          </cell>
          <cell r="H30"/>
          <cell r="I30">
            <v>0</v>
          </cell>
        </row>
        <row r="31">
          <cell r="B31"/>
          <cell r="C31"/>
          <cell r="D31"/>
          <cell r="E31"/>
          <cell r="F31"/>
          <cell r="G31">
            <v>0</v>
          </cell>
          <cell r="H31"/>
          <cell r="I31">
            <v>0</v>
          </cell>
        </row>
        <row r="32">
          <cell r="B32"/>
          <cell r="C32"/>
          <cell r="D32"/>
          <cell r="E32"/>
          <cell r="F32"/>
          <cell r="G32">
            <v>0</v>
          </cell>
          <cell r="H32"/>
          <cell r="I32">
            <v>0</v>
          </cell>
        </row>
        <row r="33">
          <cell r="B33"/>
          <cell r="C33"/>
          <cell r="D33"/>
          <cell r="E33"/>
          <cell r="F33"/>
          <cell r="G33">
            <v>0</v>
          </cell>
          <cell r="H33"/>
          <cell r="I33">
            <v>0</v>
          </cell>
        </row>
        <row r="34">
          <cell r="B34"/>
          <cell r="C34"/>
          <cell r="D34"/>
          <cell r="E34"/>
          <cell r="F34"/>
          <cell r="G34">
            <v>0</v>
          </cell>
          <cell r="H34"/>
          <cell r="I34">
            <v>0</v>
          </cell>
        </row>
        <row r="35">
          <cell r="B35"/>
          <cell r="C35"/>
          <cell r="D35"/>
          <cell r="E35"/>
          <cell r="F35"/>
          <cell r="G35">
            <v>0</v>
          </cell>
          <cell r="H35"/>
          <cell r="I35">
            <v>0</v>
          </cell>
        </row>
      </sheetData>
      <sheetData sheetId="9">
        <row r="7">
          <cell r="B7" t="str">
            <v>Grmela</v>
          </cell>
          <cell r="C7" t="str">
            <v>Zdeněk</v>
          </cell>
          <cell r="D7" t="str">
            <v>Zdenda60</v>
          </cell>
          <cell r="E7"/>
          <cell r="F7"/>
          <cell r="G7">
            <v>0.60784313725490191</v>
          </cell>
          <cell r="H7"/>
          <cell r="I7">
            <v>31</v>
          </cell>
        </row>
        <row r="8">
          <cell r="B8" t="str">
            <v>Hrabal</v>
          </cell>
          <cell r="C8" t="str">
            <v>Vladimír</v>
          </cell>
          <cell r="D8" t="str">
            <v>vlada</v>
          </cell>
          <cell r="E8"/>
          <cell r="F8"/>
          <cell r="G8">
            <v>0.86274509803921573</v>
          </cell>
          <cell r="H8"/>
          <cell r="I8">
            <v>44</v>
          </cell>
        </row>
        <row r="9">
          <cell r="B9" t="str">
            <v>Procházka</v>
          </cell>
          <cell r="C9" t="str">
            <v>Zdeněk</v>
          </cell>
          <cell r="D9" t="str">
            <v>wim</v>
          </cell>
          <cell r="E9"/>
          <cell r="F9"/>
          <cell r="G9">
            <v>0.84313725490196079</v>
          </cell>
          <cell r="H9"/>
          <cell r="I9">
            <v>43</v>
          </cell>
        </row>
        <row r="10">
          <cell r="B10" t="str">
            <v>Zajíček</v>
          </cell>
          <cell r="C10" t="str">
            <v>Miroslav</v>
          </cell>
          <cell r="D10" t="str">
            <v>ušak</v>
          </cell>
          <cell r="E10"/>
          <cell r="F10"/>
          <cell r="G10">
            <v>1</v>
          </cell>
          <cell r="H10"/>
          <cell r="I10">
            <v>51</v>
          </cell>
        </row>
        <row r="11">
          <cell r="B11"/>
          <cell r="C11"/>
          <cell r="D11"/>
          <cell r="E11"/>
          <cell r="F11"/>
          <cell r="G11">
            <v>0</v>
          </cell>
          <cell r="H11"/>
          <cell r="I11">
            <v>0</v>
          </cell>
        </row>
        <row r="12">
          <cell r="B12"/>
          <cell r="C12"/>
          <cell r="D12"/>
          <cell r="E12"/>
          <cell r="F12"/>
          <cell r="G12">
            <v>0</v>
          </cell>
          <cell r="H12"/>
          <cell r="I12">
            <v>0</v>
          </cell>
        </row>
        <row r="13">
          <cell r="B13"/>
          <cell r="C13"/>
          <cell r="D13"/>
          <cell r="E13"/>
          <cell r="F13"/>
          <cell r="G13">
            <v>0</v>
          </cell>
          <cell r="H13"/>
          <cell r="I13">
            <v>0</v>
          </cell>
        </row>
        <row r="14">
          <cell r="B14"/>
          <cell r="C14"/>
          <cell r="D14"/>
          <cell r="E14"/>
          <cell r="F14"/>
          <cell r="G14">
            <v>0</v>
          </cell>
          <cell r="H14"/>
          <cell r="I14">
            <v>0</v>
          </cell>
        </row>
        <row r="15">
          <cell r="B15"/>
          <cell r="C15"/>
          <cell r="D15"/>
          <cell r="E15"/>
          <cell r="F15"/>
          <cell r="G15">
            <v>0</v>
          </cell>
          <cell r="H15"/>
          <cell r="I15">
            <v>0</v>
          </cell>
        </row>
        <row r="16">
          <cell r="B16"/>
          <cell r="C16"/>
          <cell r="D16"/>
          <cell r="E16"/>
          <cell r="F16"/>
          <cell r="G16">
            <v>0</v>
          </cell>
          <cell r="H16"/>
          <cell r="I16">
            <v>0</v>
          </cell>
        </row>
        <row r="17">
          <cell r="B17"/>
          <cell r="C17"/>
          <cell r="D17"/>
          <cell r="E17"/>
          <cell r="F17"/>
          <cell r="G17">
            <v>0</v>
          </cell>
          <cell r="H17"/>
          <cell r="I17">
            <v>0</v>
          </cell>
        </row>
        <row r="18">
          <cell r="B18"/>
          <cell r="C18"/>
          <cell r="D18"/>
          <cell r="E18"/>
          <cell r="F18"/>
          <cell r="G18">
            <v>0</v>
          </cell>
          <cell r="H18"/>
          <cell r="I18">
            <v>0</v>
          </cell>
        </row>
        <row r="19">
          <cell r="B19"/>
          <cell r="C19"/>
          <cell r="D19"/>
          <cell r="E19"/>
          <cell r="F19"/>
          <cell r="G19">
            <v>0</v>
          </cell>
          <cell r="H19"/>
          <cell r="I19">
            <v>0</v>
          </cell>
        </row>
        <row r="20">
          <cell r="B20"/>
          <cell r="C20"/>
          <cell r="D20"/>
          <cell r="E20"/>
          <cell r="F20"/>
          <cell r="G20">
            <v>0</v>
          </cell>
          <cell r="H20"/>
          <cell r="I20">
            <v>0</v>
          </cell>
        </row>
        <row r="21">
          <cell r="B21"/>
          <cell r="C21"/>
          <cell r="D21"/>
          <cell r="E21"/>
          <cell r="F21"/>
          <cell r="G21">
            <v>0</v>
          </cell>
          <cell r="H21"/>
          <cell r="I21">
            <v>0</v>
          </cell>
        </row>
        <row r="22">
          <cell r="B22"/>
          <cell r="C22"/>
          <cell r="D22"/>
          <cell r="E22"/>
          <cell r="F22"/>
          <cell r="G22">
            <v>0</v>
          </cell>
          <cell r="H22"/>
          <cell r="I22">
            <v>0</v>
          </cell>
        </row>
        <row r="23">
          <cell r="B23"/>
          <cell r="C23"/>
          <cell r="D23"/>
          <cell r="E23"/>
          <cell r="F23"/>
          <cell r="G23">
            <v>0</v>
          </cell>
          <cell r="H23"/>
          <cell r="I23">
            <v>0</v>
          </cell>
        </row>
        <row r="24">
          <cell r="B24"/>
          <cell r="C24"/>
          <cell r="D24"/>
          <cell r="E24"/>
          <cell r="F24"/>
          <cell r="G24">
            <v>0</v>
          </cell>
          <cell r="H24"/>
          <cell r="I24">
            <v>0</v>
          </cell>
        </row>
        <row r="25">
          <cell r="B25"/>
          <cell r="C25"/>
          <cell r="D25"/>
          <cell r="E25"/>
          <cell r="F25"/>
          <cell r="G25">
            <v>0</v>
          </cell>
          <cell r="H25"/>
          <cell r="I25">
            <v>0</v>
          </cell>
        </row>
        <row r="26">
          <cell r="B26"/>
          <cell r="C26"/>
          <cell r="D26"/>
          <cell r="E26"/>
          <cell r="F26"/>
          <cell r="G26">
            <v>0</v>
          </cell>
          <cell r="H26"/>
          <cell r="I26">
            <v>0</v>
          </cell>
        </row>
        <row r="27">
          <cell r="B27"/>
          <cell r="C27"/>
          <cell r="D27"/>
          <cell r="E27"/>
          <cell r="F27"/>
          <cell r="G27">
            <v>0</v>
          </cell>
          <cell r="H27"/>
          <cell r="I27">
            <v>0</v>
          </cell>
        </row>
        <row r="28">
          <cell r="B28"/>
          <cell r="C28"/>
          <cell r="D28"/>
          <cell r="E28"/>
          <cell r="F28"/>
          <cell r="G28">
            <v>0</v>
          </cell>
          <cell r="H28"/>
          <cell r="I28">
            <v>0</v>
          </cell>
        </row>
        <row r="29">
          <cell r="B29"/>
          <cell r="C29"/>
          <cell r="D29"/>
          <cell r="E29"/>
          <cell r="F29"/>
          <cell r="G29">
            <v>0</v>
          </cell>
          <cell r="H29"/>
          <cell r="I29">
            <v>0</v>
          </cell>
        </row>
        <row r="30">
          <cell r="B30"/>
          <cell r="C30"/>
          <cell r="D30"/>
          <cell r="E30"/>
          <cell r="F30"/>
          <cell r="G30">
            <v>0</v>
          </cell>
          <cell r="H30"/>
          <cell r="I30">
            <v>0</v>
          </cell>
        </row>
        <row r="31">
          <cell r="B31"/>
          <cell r="C31"/>
          <cell r="D31"/>
          <cell r="E31"/>
          <cell r="F31"/>
          <cell r="G31">
            <v>0</v>
          </cell>
          <cell r="H31"/>
          <cell r="I31">
            <v>0</v>
          </cell>
        </row>
        <row r="32">
          <cell r="B32"/>
          <cell r="C32"/>
          <cell r="D32"/>
          <cell r="E32"/>
          <cell r="F32"/>
          <cell r="G32">
            <v>0</v>
          </cell>
          <cell r="H32"/>
          <cell r="I32">
            <v>0</v>
          </cell>
        </row>
        <row r="33">
          <cell r="B33"/>
          <cell r="C33"/>
          <cell r="D33"/>
          <cell r="E33"/>
          <cell r="F33"/>
          <cell r="G33">
            <v>0</v>
          </cell>
          <cell r="H33"/>
          <cell r="I33">
            <v>0</v>
          </cell>
        </row>
        <row r="34">
          <cell r="B34"/>
          <cell r="C34"/>
          <cell r="D34"/>
          <cell r="E34"/>
          <cell r="F34"/>
          <cell r="G34">
            <v>0</v>
          </cell>
          <cell r="H34"/>
          <cell r="I34">
            <v>0</v>
          </cell>
        </row>
        <row r="35">
          <cell r="B35"/>
          <cell r="C35"/>
          <cell r="D35"/>
          <cell r="E35"/>
          <cell r="F35"/>
          <cell r="G35">
            <v>0</v>
          </cell>
          <cell r="H35"/>
          <cell r="I35">
            <v>0</v>
          </cell>
        </row>
      </sheetData>
      <sheetData sheetId="10">
        <row r="7">
          <cell r="B7" t="str">
            <v>Grmela</v>
          </cell>
          <cell r="C7" t="str">
            <v>Zdeněk</v>
          </cell>
          <cell r="D7" t="str">
            <v>Zdenda60</v>
          </cell>
          <cell r="E7"/>
          <cell r="F7"/>
          <cell r="G7">
            <v>0.625</v>
          </cell>
          <cell r="H7"/>
          <cell r="I7">
            <v>30</v>
          </cell>
        </row>
        <row r="8">
          <cell r="B8" t="str">
            <v>Hrabal</v>
          </cell>
          <cell r="C8" t="str">
            <v>Vladimír</v>
          </cell>
          <cell r="D8" t="str">
            <v>vlada</v>
          </cell>
          <cell r="E8"/>
          <cell r="F8"/>
          <cell r="G8">
            <v>0.79166666666666663</v>
          </cell>
          <cell r="H8"/>
          <cell r="I8">
            <v>38</v>
          </cell>
        </row>
        <row r="9">
          <cell r="B9" t="str">
            <v>Procházka</v>
          </cell>
          <cell r="C9" t="str">
            <v>Zdeněk</v>
          </cell>
          <cell r="D9" t="str">
            <v>wim</v>
          </cell>
          <cell r="E9"/>
          <cell r="F9"/>
          <cell r="G9">
            <v>1</v>
          </cell>
          <cell r="H9"/>
          <cell r="I9">
            <v>48</v>
          </cell>
        </row>
        <row r="10">
          <cell r="B10" t="str">
            <v>Zajíček</v>
          </cell>
          <cell r="C10" t="str">
            <v>Miroslav</v>
          </cell>
          <cell r="D10" t="str">
            <v>ušak</v>
          </cell>
          <cell r="E10"/>
          <cell r="F10"/>
          <cell r="G10">
            <v>0.95833333333333337</v>
          </cell>
          <cell r="H10"/>
          <cell r="I10">
            <v>46</v>
          </cell>
        </row>
        <row r="11">
          <cell r="B11"/>
          <cell r="C11"/>
          <cell r="D11"/>
          <cell r="E11"/>
          <cell r="F11"/>
          <cell r="G11">
            <v>0</v>
          </cell>
          <cell r="H11"/>
          <cell r="I11">
            <v>0</v>
          </cell>
        </row>
        <row r="12">
          <cell r="B12"/>
          <cell r="C12"/>
          <cell r="D12"/>
          <cell r="E12"/>
          <cell r="F12"/>
          <cell r="G12">
            <v>0</v>
          </cell>
          <cell r="H12"/>
          <cell r="I12">
            <v>0</v>
          </cell>
        </row>
        <row r="13">
          <cell r="B13"/>
          <cell r="C13"/>
          <cell r="D13"/>
          <cell r="E13"/>
          <cell r="F13"/>
          <cell r="G13">
            <v>0</v>
          </cell>
          <cell r="H13"/>
          <cell r="I13">
            <v>0</v>
          </cell>
        </row>
        <row r="14">
          <cell r="B14"/>
          <cell r="C14"/>
          <cell r="D14"/>
          <cell r="E14"/>
          <cell r="F14"/>
          <cell r="G14">
            <v>0</v>
          </cell>
          <cell r="H14"/>
          <cell r="I14">
            <v>0</v>
          </cell>
        </row>
        <row r="15">
          <cell r="B15"/>
          <cell r="C15"/>
          <cell r="D15"/>
          <cell r="E15"/>
          <cell r="F15"/>
          <cell r="G15">
            <v>0</v>
          </cell>
          <cell r="H15"/>
          <cell r="I15">
            <v>0</v>
          </cell>
        </row>
        <row r="16">
          <cell r="B16"/>
          <cell r="C16"/>
          <cell r="D16"/>
          <cell r="E16"/>
          <cell r="F16"/>
          <cell r="G16">
            <v>0</v>
          </cell>
          <cell r="H16"/>
          <cell r="I16">
            <v>0</v>
          </cell>
        </row>
        <row r="17">
          <cell r="B17"/>
          <cell r="C17"/>
          <cell r="D17"/>
          <cell r="E17"/>
          <cell r="F17"/>
          <cell r="G17">
            <v>0</v>
          </cell>
          <cell r="H17"/>
          <cell r="I17">
            <v>0</v>
          </cell>
        </row>
        <row r="18">
          <cell r="B18"/>
          <cell r="C18"/>
          <cell r="D18"/>
          <cell r="E18"/>
          <cell r="F18"/>
          <cell r="G18">
            <v>0</v>
          </cell>
          <cell r="H18"/>
          <cell r="I18">
            <v>0</v>
          </cell>
        </row>
        <row r="19">
          <cell r="B19"/>
          <cell r="C19"/>
          <cell r="D19"/>
          <cell r="E19"/>
          <cell r="F19"/>
          <cell r="G19">
            <v>0</v>
          </cell>
          <cell r="H19"/>
          <cell r="I19">
            <v>0</v>
          </cell>
        </row>
        <row r="20">
          <cell r="B20"/>
          <cell r="C20"/>
          <cell r="D20"/>
          <cell r="E20"/>
          <cell r="F20"/>
          <cell r="G20">
            <v>0</v>
          </cell>
          <cell r="H20"/>
          <cell r="I20">
            <v>0</v>
          </cell>
        </row>
        <row r="21">
          <cell r="B21"/>
          <cell r="C21"/>
          <cell r="D21"/>
          <cell r="E21"/>
          <cell r="F21"/>
          <cell r="G21">
            <v>0</v>
          </cell>
          <cell r="H21"/>
          <cell r="I21">
            <v>0</v>
          </cell>
        </row>
        <row r="22">
          <cell r="B22"/>
          <cell r="C22"/>
          <cell r="D22"/>
          <cell r="E22"/>
          <cell r="F22"/>
          <cell r="G22">
            <v>0</v>
          </cell>
          <cell r="H22"/>
          <cell r="I22">
            <v>0</v>
          </cell>
        </row>
        <row r="23">
          <cell r="B23"/>
          <cell r="C23"/>
          <cell r="D23"/>
          <cell r="E23"/>
          <cell r="F23"/>
          <cell r="G23">
            <v>0</v>
          </cell>
          <cell r="H23"/>
          <cell r="I23">
            <v>0</v>
          </cell>
        </row>
        <row r="24">
          <cell r="B24"/>
          <cell r="C24"/>
          <cell r="D24"/>
          <cell r="E24"/>
          <cell r="F24"/>
          <cell r="G24">
            <v>0</v>
          </cell>
          <cell r="H24"/>
          <cell r="I24">
            <v>0</v>
          </cell>
        </row>
        <row r="25">
          <cell r="B25"/>
          <cell r="C25"/>
          <cell r="D25"/>
          <cell r="E25"/>
          <cell r="F25"/>
          <cell r="G25">
            <v>0</v>
          </cell>
          <cell r="H25"/>
          <cell r="I25">
            <v>0</v>
          </cell>
        </row>
        <row r="26">
          <cell r="B26"/>
          <cell r="C26"/>
          <cell r="D26"/>
          <cell r="E26"/>
          <cell r="F26"/>
          <cell r="G26">
            <v>0</v>
          </cell>
          <cell r="H26"/>
          <cell r="I26">
            <v>0</v>
          </cell>
        </row>
        <row r="27">
          <cell r="B27"/>
          <cell r="C27"/>
          <cell r="D27"/>
          <cell r="E27"/>
          <cell r="F27"/>
          <cell r="G27">
            <v>0</v>
          </cell>
          <cell r="H27"/>
          <cell r="I27">
            <v>0</v>
          </cell>
        </row>
        <row r="28">
          <cell r="B28"/>
          <cell r="C28"/>
          <cell r="D28"/>
          <cell r="E28"/>
          <cell r="F28"/>
          <cell r="G28">
            <v>0</v>
          </cell>
          <cell r="H28"/>
          <cell r="I28">
            <v>0</v>
          </cell>
        </row>
        <row r="29">
          <cell r="B29"/>
          <cell r="C29"/>
          <cell r="D29"/>
          <cell r="E29"/>
          <cell r="F29"/>
          <cell r="G29">
            <v>0</v>
          </cell>
          <cell r="H29"/>
          <cell r="I29">
            <v>0</v>
          </cell>
        </row>
        <row r="30">
          <cell r="B30"/>
          <cell r="C30"/>
          <cell r="D30"/>
          <cell r="E30"/>
          <cell r="F30"/>
          <cell r="G30">
            <v>0</v>
          </cell>
          <cell r="H30"/>
          <cell r="I30">
            <v>0</v>
          </cell>
        </row>
        <row r="31">
          <cell r="B31"/>
          <cell r="C31"/>
          <cell r="D31"/>
          <cell r="E31"/>
          <cell r="F31"/>
          <cell r="G31">
            <v>0</v>
          </cell>
          <cell r="H31"/>
          <cell r="I31">
            <v>0</v>
          </cell>
        </row>
        <row r="32">
          <cell r="B32"/>
          <cell r="C32"/>
          <cell r="D32"/>
          <cell r="E32"/>
          <cell r="F32"/>
          <cell r="G32">
            <v>0</v>
          </cell>
          <cell r="H32"/>
          <cell r="I32">
            <v>0</v>
          </cell>
        </row>
        <row r="33">
          <cell r="B33"/>
          <cell r="C33"/>
          <cell r="D33"/>
          <cell r="E33"/>
          <cell r="F33"/>
          <cell r="G33">
            <v>0</v>
          </cell>
          <cell r="H33"/>
          <cell r="I33">
            <v>0</v>
          </cell>
        </row>
        <row r="34">
          <cell r="B34"/>
          <cell r="C34"/>
          <cell r="D34"/>
          <cell r="E34"/>
          <cell r="F34"/>
          <cell r="G34">
            <v>0</v>
          </cell>
          <cell r="H34"/>
          <cell r="I34">
            <v>0</v>
          </cell>
        </row>
        <row r="35">
          <cell r="B35"/>
          <cell r="C35"/>
          <cell r="D35"/>
          <cell r="E35"/>
          <cell r="F35"/>
          <cell r="G35">
            <v>0</v>
          </cell>
          <cell r="H35"/>
          <cell r="I35">
            <v>0</v>
          </cell>
        </row>
      </sheetData>
      <sheetData sheetId="11">
        <row r="7">
          <cell r="B7" t="str">
            <v>Bílek</v>
          </cell>
          <cell r="C7" t="str">
            <v>Jiří</v>
          </cell>
          <cell r="D7" t="str">
            <v>Cuarm</v>
          </cell>
          <cell r="E7"/>
          <cell r="F7"/>
          <cell r="G7">
            <v>0.5161290322580645</v>
          </cell>
          <cell r="H7"/>
          <cell r="I7">
            <v>16</v>
          </cell>
        </row>
        <row r="8">
          <cell r="B8" t="str">
            <v>Jankovič</v>
          </cell>
          <cell r="C8" t="str">
            <v>Milan</v>
          </cell>
          <cell r="D8" t="str">
            <v>milan008</v>
          </cell>
          <cell r="E8"/>
          <cell r="F8"/>
          <cell r="G8">
            <v>0.70967741935483875</v>
          </cell>
          <cell r="H8"/>
          <cell r="I8">
            <v>22</v>
          </cell>
        </row>
        <row r="9">
          <cell r="B9" t="str">
            <v>Koudelka ml.</v>
          </cell>
          <cell r="C9" t="str">
            <v>Svatopluk</v>
          </cell>
          <cell r="D9" t="str">
            <v>Bedroš</v>
          </cell>
          <cell r="E9"/>
          <cell r="F9"/>
          <cell r="G9">
            <v>1</v>
          </cell>
          <cell r="H9"/>
          <cell r="I9">
            <v>31</v>
          </cell>
        </row>
        <row r="10">
          <cell r="B10" t="str">
            <v>Mikuláško</v>
          </cell>
          <cell r="C10" t="str">
            <v xml:space="preserve">Petr </v>
          </cell>
          <cell r="D10" t="str">
            <v>Všechnotref</v>
          </cell>
          <cell r="E10"/>
          <cell r="F10"/>
          <cell r="G10">
            <v>0.35483870967741937</v>
          </cell>
          <cell r="H10"/>
          <cell r="I10">
            <v>11</v>
          </cell>
        </row>
        <row r="11">
          <cell r="B11" t="str">
            <v>Sekyra</v>
          </cell>
          <cell r="C11" t="str">
            <v>Mirek</v>
          </cell>
          <cell r="D11" t="str">
            <v>tomahawk</v>
          </cell>
          <cell r="E11"/>
          <cell r="F11"/>
          <cell r="G11">
            <v>0.64516129032258063</v>
          </cell>
          <cell r="H11"/>
          <cell r="I11">
            <v>20</v>
          </cell>
        </row>
        <row r="12">
          <cell r="B12" t="str">
            <v>Kozel</v>
          </cell>
          <cell r="C12" t="str">
            <v>Richard</v>
          </cell>
          <cell r="D12" t="str">
            <v>risa.k</v>
          </cell>
          <cell r="E12"/>
          <cell r="F12"/>
          <cell r="G12">
            <v>0</v>
          </cell>
          <cell r="H12"/>
          <cell r="I12">
            <v>0</v>
          </cell>
        </row>
        <row r="13">
          <cell r="B13"/>
          <cell r="C13"/>
          <cell r="D13"/>
          <cell r="E13"/>
          <cell r="F13"/>
          <cell r="G13">
            <v>0</v>
          </cell>
          <cell r="H13"/>
          <cell r="I13">
            <v>0</v>
          </cell>
        </row>
        <row r="14">
          <cell r="B14"/>
          <cell r="C14"/>
          <cell r="D14"/>
          <cell r="E14"/>
          <cell r="F14"/>
          <cell r="G14">
            <v>0</v>
          </cell>
          <cell r="H14"/>
          <cell r="I14">
            <v>0</v>
          </cell>
        </row>
        <row r="15">
          <cell r="B15"/>
          <cell r="C15"/>
          <cell r="D15"/>
          <cell r="E15"/>
          <cell r="F15"/>
          <cell r="G15">
            <v>0</v>
          </cell>
          <cell r="H15"/>
          <cell r="I15">
            <v>0</v>
          </cell>
        </row>
        <row r="16">
          <cell r="B16"/>
          <cell r="C16"/>
          <cell r="D16"/>
          <cell r="E16"/>
          <cell r="F16"/>
          <cell r="G16">
            <v>0</v>
          </cell>
          <cell r="H16"/>
          <cell r="I16">
            <v>0</v>
          </cell>
        </row>
        <row r="17">
          <cell r="B17"/>
          <cell r="C17"/>
          <cell r="D17"/>
          <cell r="E17"/>
          <cell r="F17"/>
          <cell r="G17">
            <v>0</v>
          </cell>
          <cell r="H17"/>
          <cell r="I17">
            <v>0</v>
          </cell>
        </row>
        <row r="18">
          <cell r="B18"/>
          <cell r="C18"/>
          <cell r="D18"/>
          <cell r="E18"/>
          <cell r="F18"/>
          <cell r="G18">
            <v>0</v>
          </cell>
          <cell r="H18"/>
          <cell r="I18">
            <v>0</v>
          </cell>
        </row>
        <row r="19">
          <cell r="B19"/>
          <cell r="C19"/>
          <cell r="D19"/>
          <cell r="E19"/>
          <cell r="F19"/>
          <cell r="G19">
            <v>0</v>
          </cell>
          <cell r="H19"/>
          <cell r="I19">
            <v>0</v>
          </cell>
        </row>
        <row r="20">
          <cell r="B20"/>
          <cell r="C20"/>
          <cell r="D20"/>
          <cell r="E20"/>
          <cell r="F20"/>
          <cell r="G20">
            <v>0</v>
          </cell>
          <cell r="H20"/>
          <cell r="I20">
            <v>0</v>
          </cell>
        </row>
        <row r="21">
          <cell r="B21"/>
          <cell r="C21"/>
          <cell r="D21"/>
          <cell r="E21"/>
          <cell r="F21"/>
          <cell r="G21">
            <v>0</v>
          </cell>
          <cell r="H21"/>
          <cell r="I21">
            <v>0</v>
          </cell>
        </row>
        <row r="22">
          <cell r="B22"/>
          <cell r="C22"/>
          <cell r="D22"/>
          <cell r="E22"/>
          <cell r="F22"/>
          <cell r="G22">
            <v>0</v>
          </cell>
          <cell r="H22"/>
          <cell r="I22">
            <v>0</v>
          </cell>
        </row>
        <row r="23">
          <cell r="B23"/>
          <cell r="C23"/>
          <cell r="D23"/>
          <cell r="E23"/>
          <cell r="F23"/>
          <cell r="G23">
            <v>0</v>
          </cell>
          <cell r="H23"/>
          <cell r="I23">
            <v>0</v>
          </cell>
        </row>
        <row r="24">
          <cell r="B24"/>
          <cell r="C24"/>
          <cell r="D24"/>
          <cell r="E24"/>
          <cell r="F24"/>
          <cell r="G24">
            <v>0</v>
          </cell>
          <cell r="H24"/>
          <cell r="I24">
            <v>0</v>
          </cell>
        </row>
        <row r="25">
          <cell r="B25"/>
          <cell r="C25"/>
          <cell r="D25"/>
          <cell r="E25"/>
          <cell r="F25"/>
          <cell r="G25">
            <v>0</v>
          </cell>
          <cell r="H25"/>
          <cell r="I25">
            <v>0</v>
          </cell>
        </row>
        <row r="26">
          <cell r="B26"/>
          <cell r="C26"/>
          <cell r="D26"/>
          <cell r="E26"/>
          <cell r="F26"/>
          <cell r="G26">
            <v>0</v>
          </cell>
          <cell r="H26"/>
          <cell r="I26">
            <v>0</v>
          </cell>
        </row>
        <row r="27">
          <cell r="B27"/>
          <cell r="C27"/>
          <cell r="D27"/>
          <cell r="E27"/>
          <cell r="F27"/>
          <cell r="G27">
            <v>0</v>
          </cell>
          <cell r="H27"/>
          <cell r="I27">
            <v>0</v>
          </cell>
        </row>
        <row r="28">
          <cell r="B28"/>
          <cell r="C28"/>
          <cell r="D28"/>
          <cell r="E28"/>
          <cell r="F28"/>
          <cell r="G28">
            <v>0</v>
          </cell>
          <cell r="H28"/>
          <cell r="I28">
            <v>0</v>
          </cell>
        </row>
        <row r="29">
          <cell r="B29"/>
          <cell r="C29"/>
          <cell r="D29"/>
          <cell r="E29"/>
          <cell r="F29"/>
          <cell r="G29">
            <v>0</v>
          </cell>
          <cell r="H29"/>
          <cell r="I29">
            <v>0</v>
          </cell>
        </row>
        <row r="30">
          <cell r="B30"/>
          <cell r="C30"/>
          <cell r="D30"/>
          <cell r="E30"/>
          <cell r="F30"/>
          <cell r="G30">
            <v>0</v>
          </cell>
          <cell r="H30"/>
          <cell r="I30">
            <v>0</v>
          </cell>
        </row>
        <row r="31">
          <cell r="B31"/>
          <cell r="C31"/>
          <cell r="D31"/>
          <cell r="E31"/>
          <cell r="F31"/>
          <cell r="G31">
            <v>0</v>
          </cell>
          <cell r="H31"/>
          <cell r="I31">
            <v>0</v>
          </cell>
        </row>
        <row r="32">
          <cell r="B32"/>
          <cell r="C32"/>
          <cell r="D32"/>
          <cell r="E32"/>
          <cell r="F32"/>
          <cell r="G32">
            <v>0</v>
          </cell>
          <cell r="H32"/>
          <cell r="I32">
            <v>0</v>
          </cell>
        </row>
        <row r="33">
          <cell r="B33"/>
          <cell r="C33"/>
          <cell r="D33"/>
          <cell r="E33"/>
          <cell r="F33"/>
          <cell r="G33">
            <v>0</v>
          </cell>
          <cell r="H33"/>
          <cell r="I33">
            <v>0</v>
          </cell>
        </row>
        <row r="34">
          <cell r="B34"/>
          <cell r="C34"/>
          <cell r="D34"/>
          <cell r="E34"/>
          <cell r="F34"/>
          <cell r="G34">
            <v>0</v>
          </cell>
          <cell r="H34"/>
          <cell r="I34">
            <v>0</v>
          </cell>
        </row>
        <row r="35">
          <cell r="B35"/>
          <cell r="C35"/>
          <cell r="D35"/>
          <cell r="E35"/>
          <cell r="F35"/>
          <cell r="G35">
            <v>0</v>
          </cell>
          <cell r="H35"/>
          <cell r="I35">
            <v>0</v>
          </cell>
        </row>
      </sheetData>
      <sheetData sheetId="12">
        <row r="7">
          <cell r="B7" t="str">
            <v>Bílek</v>
          </cell>
          <cell r="C7" t="str">
            <v>Jiří</v>
          </cell>
          <cell r="D7" t="str">
            <v>Cuarm</v>
          </cell>
          <cell r="E7"/>
          <cell r="F7"/>
          <cell r="G7">
            <v>0.5</v>
          </cell>
          <cell r="H7"/>
          <cell r="I7">
            <v>14</v>
          </cell>
        </row>
        <row r="8">
          <cell r="B8" t="str">
            <v>Jankovič</v>
          </cell>
          <cell r="C8" t="str">
            <v>Milan</v>
          </cell>
          <cell r="D8" t="str">
            <v>milan008</v>
          </cell>
          <cell r="E8"/>
          <cell r="F8"/>
          <cell r="G8">
            <v>0.7142857142857143</v>
          </cell>
          <cell r="H8"/>
          <cell r="I8">
            <v>20</v>
          </cell>
        </row>
        <row r="9">
          <cell r="B9" t="str">
            <v>Koudelka ml.</v>
          </cell>
          <cell r="C9" t="str">
            <v>Svatopluk</v>
          </cell>
          <cell r="D9" t="str">
            <v>Bedroš</v>
          </cell>
          <cell r="E9"/>
          <cell r="F9"/>
          <cell r="G9">
            <v>1</v>
          </cell>
          <cell r="H9"/>
          <cell r="I9">
            <v>28</v>
          </cell>
        </row>
        <row r="10">
          <cell r="B10" t="str">
            <v>Mikuláško</v>
          </cell>
          <cell r="C10" t="str">
            <v xml:space="preserve">Petr </v>
          </cell>
          <cell r="D10" t="str">
            <v>Všechnotref</v>
          </cell>
          <cell r="E10"/>
          <cell r="F10"/>
          <cell r="G10">
            <v>0.8214285714285714</v>
          </cell>
          <cell r="H10"/>
          <cell r="I10">
            <v>23</v>
          </cell>
        </row>
        <row r="11">
          <cell r="B11" t="str">
            <v>Sekyra</v>
          </cell>
          <cell r="C11" t="str">
            <v>Mirek</v>
          </cell>
          <cell r="D11" t="str">
            <v>tomahawk</v>
          </cell>
          <cell r="E11"/>
          <cell r="F11"/>
          <cell r="G11">
            <v>0.6785714285714286</v>
          </cell>
          <cell r="H11"/>
          <cell r="I11">
            <v>19</v>
          </cell>
        </row>
        <row r="12">
          <cell r="B12" t="str">
            <v>Kozel</v>
          </cell>
          <cell r="C12" t="str">
            <v>Richard</v>
          </cell>
          <cell r="D12" t="str">
            <v>risa.k</v>
          </cell>
          <cell r="E12"/>
          <cell r="F12"/>
          <cell r="G12">
            <v>0.6785714285714286</v>
          </cell>
          <cell r="H12"/>
          <cell r="I12">
            <v>19</v>
          </cell>
        </row>
        <row r="13">
          <cell r="B13"/>
          <cell r="C13"/>
          <cell r="D13"/>
          <cell r="E13"/>
          <cell r="F13"/>
          <cell r="G13">
            <v>0</v>
          </cell>
          <cell r="H13"/>
          <cell r="I13">
            <v>0</v>
          </cell>
        </row>
        <row r="14">
          <cell r="B14"/>
          <cell r="C14"/>
          <cell r="D14"/>
          <cell r="E14"/>
          <cell r="F14"/>
          <cell r="G14">
            <v>0</v>
          </cell>
          <cell r="H14"/>
          <cell r="I14">
            <v>0</v>
          </cell>
        </row>
        <row r="15">
          <cell r="B15"/>
          <cell r="C15"/>
          <cell r="D15"/>
          <cell r="E15"/>
          <cell r="F15"/>
          <cell r="G15">
            <v>0</v>
          </cell>
          <cell r="H15"/>
          <cell r="I15">
            <v>0</v>
          </cell>
        </row>
        <row r="16">
          <cell r="B16"/>
          <cell r="C16"/>
          <cell r="D16"/>
          <cell r="E16"/>
          <cell r="F16"/>
          <cell r="G16">
            <v>0</v>
          </cell>
          <cell r="H16"/>
          <cell r="I16">
            <v>0</v>
          </cell>
        </row>
        <row r="17">
          <cell r="B17"/>
          <cell r="C17"/>
          <cell r="D17"/>
          <cell r="E17"/>
          <cell r="F17"/>
          <cell r="G17">
            <v>0</v>
          </cell>
          <cell r="H17"/>
          <cell r="I17">
            <v>0</v>
          </cell>
        </row>
        <row r="18">
          <cell r="B18"/>
          <cell r="C18"/>
          <cell r="D18"/>
          <cell r="E18"/>
          <cell r="F18"/>
          <cell r="G18">
            <v>0</v>
          </cell>
          <cell r="H18"/>
          <cell r="I18">
            <v>0</v>
          </cell>
        </row>
        <row r="19">
          <cell r="B19"/>
          <cell r="C19"/>
          <cell r="D19"/>
          <cell r="E19"/>
          <cell r="F19"/>
          <cell r="G19">
            <v>0</v>
          </cell>
          <cell r="H19"/>
          <cell r="I19">
            <v>0</v>
          </cell>
        </row>
        <row r="20">
          <cell r="B20"/>
          <cell r="C20"/>
          <cell r="D20"/>
          <cell r="E20"/>
          <cell r="F20"/>
          <cell r="G20">
            <v>0</v>
          </cell>
          <cell r="H20"/>
          <cell r="I20">
            <v>0</v>
          </cell>
        </row>
        <row r="21">
          <cell r="B21"/>
          <cell r="C21"/>
          <cell r="D21"/>
          <cell r="E21"/>
          <cell r="F21"/>
          <cell r="G21">
            <v>0</v>
          </cell>
          <cell r="H21"/>
          <cell r="I21">
            <v>0</v>
          </cell>
        </row>
        <row r="22">
          <cell r="B22"/>
          <cell r="C22"/>
          <cell r="D22"/>
          <cell r="E22"/>
          <cell r="F22"/>
          <cell r="G22">
            <v>0</v>
          </cell>
          <cell r="H22"/>
          <cell r="I22">
            <v>0</v>
          </cell>
        </row>
        <row r="23">
          <cell r="B23"/>
          <cell r="C23"/>
          <cell r="D23"/>
          <cell r="E23"/>
          <cell r="F23"/>
          <cell r="G23">
            <v>0</v>
          </cell>
          <cell r="H23"/>
          <cell r="I23">
            <v>0</v>
          </cell>
        </row>
        <row r="24">
          <cell r="B24"/>
          <cell r="C24"/>
          <cell r="D24"/>
          <cell r="E24"/>
          <cell r="F24"/>
          <cell r="G24">
            <v>0</v>
          </cell>
          <cell r="H24"/>
          <cell r="I24">
            <v>0</v>
          </cell>
        </row>
        <row r="25">
          <cell r="B25"/>
          <cell r="C25"/>
          <cell r="D25"/>
          <cell r="E25"/>
          <cell r="F25"/>
          <cell r="G25">
            <v>0</v>
          </cell>
          <cell r="H25"/>
          <cell r="I25">
            <v>0</v>
          </cell>
        </row>
        <row r="26">
          <cell r="B26"/>
          <cell r="C26"/>
          <cell r="D26"/>
          <cell r="E26"/>
          <cell r="F26"/>
          <cell r="G26">
            <v>0</v>
          </cell>
          <cell r="H26"/>
          <cell r="I26">
            <v>0</v>
          </cell>
        </row>
        <row r="27">
          <cell r="B27"/>
          <cell r="C27"/>
          <cell r="D27"/>
          <cell r="E27"/>
          <cell r="F27"/>
          <cell r="G27">
            <v>0</v>
          </cell>
          <cell r="H27"/>
          <cell r="I27">
            <v>0</v>
          </cell>
        </row>
        <row r="28">
          <cell r="B28"/>
          <cell r="C28"/>
          <cell r="D28"/>
          <cell r="E28"/>
          <cell r="F28"/>
          <cell r="G28">
            <v>0</v>
          </cell>
          <cell r="H28"/>
          <cell r="I28">
            <v>0</v>
          </cell>
        </row>
        <row r="29">
          <cell r="B29"/>
          <cell r="C29"/>
          <cell r="D29"/>
          <cell r="E29"/>
          <cell r="F29"/>
          <cell r="G29">
            <v>0</v>
          </cell>
          <cell r="H29"/>
          <cell r="I29">
            <v>0</v>
          </cell>
        </row>
        <row r="30">
          <cell r="B30"/>
          <cell r="C30"/>
          <cell r="D30"/>
          <cell r="E30"/>
          <cell r="F30"/>
          <cell r="G30">
            <v>0</v>
          </cell>
          <cell r="H30"/>
          <cell r="I30">
            <v>0</v>
          </cell>
        </row>
        <row r="31">
          <cell r="B31"/>
          <cell r="C31"/>
          <cell r="D31"/>
          <cell r="E31"/>
          <cell r="F31"/>
          <cell r="G31">
            <v>0</v>
          </cell>
          <cell r="H31"/>
          <cell r="I31">
            <v>0</v>
          </cell>
        </row>
        <row r="32">
          <cell r="B32"/>
          <cell r="C32"/>
          <cell r="D32"/>
          <cell r="E32"/>
          <cell r="F32"/>
          <cell r="G32">
            <v>0</v>
          </cell>
          <cell r="H32"/>
          <cell r="I32">
            <v>0</v>
          </cell>
        </row>
        <row r="33">
          <cell r="B33"/>
          <cell r="C33"/>
          <cell r="D33"/>
          <cell r="E33"/>
          <cell r="F33"/>
          <cell r="G33">
            <v>0</v>
          </cell>
          <cell r="H33"/>
          <cell r="I33">
            <v>0</v>
          </cell>
        </row>
        <row r="34">
          <cell r="B34"/>
          <cell r="C34"/>
          <cell r="D34"/>
          <cell r="E34"/>
          <cell r="F34"/>
          <cell r="G34">
            <v>0</v>
          </cell>
          <cell r="H34"/>
          <cell r="I34">
            <v>0</v>
          </cell>
        </row>
        <row r="35">
          <cell r="B35"/>
          <cell r="C35"/>
          <cell r="D35"/>
          <cell r="E35"/>
          <cell r="F35"/>
          <cell r="G35">
            <v>0</v>
          </cell>
          <cell r="H35"/>
          <cell r="I35">
            <v>0</v>
          </cell>
        </row>
      </sheetData>
      <sheetData sheetId="13"/>
    </sheetDataSet>
  </externalBook>
</externalLink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136"/>
  <sheetViews>
    <sheetView tabSelected="1" topLeftCell="A2" zoomScale="90" zoomScaleNormal="90" workbookViewId="0">
      <pane xSplit="1" ySplit="3" topLeftCell="B36" activePane="bottomRight" state="frozen"/>
      <selection activeCell="A2" sqref="A2"/>
      <selection pane="topRight" activeCell="B2" sqref="B2"/>
      <selection pane="bottomLeft" activeCell="A5" sqref="A5"/>
      <selection pane="bottomRight" activeCell="B37" sqref="B37:P80"/>
    </sheetView>
  </sheetViews>
  <sheetFormatPr defaultRowHeight="14.4" x14ac:dyDescent="0.3"/>
  <cols>
    <col min="1" max="1" width="6.6640625" style="25" bestFit="1" customWidth="1"/>
    <col min="2" max="2" width="13.33203125" style="18" bestFit="1" customWidth="1"/>
    <col min="3" max="3" width="10.6640625" style="18" bestFit="1" customWidth="1"/>
    <col min="4" max="4" width="12.33203125" style="175" bestFit="1" customWidth="1"/>
    <col min="5" max="5" width="8.88671875" style="6"/>
    <col min="6" max="7" width="6.6640625" style="12" bestFit="1" customWidth="1"/>
    <col min="8" max="9" width="6.6640625" style="16" bestFit="1" customWidth="1"/>
    <col min="10" max="13" width="6.6640625" style="12" bestFit="1" customWidth="1"/>
    <col min="14" max="15" width="6.6640625" style="12" customWidth="1"/>
    <col min="16" max="16" width="11.33203125" style="25" bestFit="1" customWidth="1"/>
  </cols>
  <sheetData>
    <row r="1" spans="1:23" x14ac:dyDescent="0.3">
      <c r="B1" s="8"/>
      <c r="C1" s="8"/>
      <c r="D1" s="165"/>
    </row>
    <row r="2" spans="1:23" ht="23.4" x14ac:dyDescent="0.45">
      <c r="B2" s="17" t="s">
        <v>51</v>
      </c>
      <c r="C2" s="44"/>
      <c r="D2" s="166"/>
      <c r="E2" s="45"/>
      <c r="H2" s="13"/>
      <c r="I2" s="13"/>
    </row>
    <row r="3" spans="1:23" s="5" customFormat="1" ht="15.75" customHeight="1" x14ac:dyDescent="0.3">
      <c r="A3" s="181" t="s">
        <v>32</v>
      </c>
      <c r="B3" s="182" t="s">
        <v>33</v>
      </c>
      <c r="C3" s="182" t="s">
        <v>62</v>
      </c>
      <c r="D3" s="182" t="s">
        <v>63</v>
      </c>
      <c r="E3" s="19" t="s">
        <v>70</v>
      </c>
      <c r="F3" s="183" t="s">
        <v>98</v>
      </c>
      <c r="G3" s="177"/>
      <c r="H3" s="176" t="s">
        <v>99</v>
      </c>
      <c r="I3" s="176"/>
      <c r="J3" s="177" t="s">
        <v>34</v>
      </c>
      <c r="K3" s="177"/>
      <c r="L3" s="176" t="s">
        <v>100</v>
      </c>
      <c r="M3" s="178"/>
      <c r="N3" s="179" t="s">
        <v>101</v>
      </c>
      <c r="O3" s="180"/>
      <c r="P3" s="37" t="s">
        <v>102</v>
      </c>
    </row>
    <row r="4" spans="1:23" s="5" customFormat="1" ht="15.75" customHeight="1" x14ac:dyDescent="0.3">
      <c r="A4" s="181"/>
      <c r="B4" s="182"/>
      <c r="C4" s="182"/>
      <c r="D4" s="182"/>
      <c r="E4" s="20" t="s">
        <v>71</v>
      </c>
      <c r="F4" s="21" t="s">
        <v>35</v>
      </c>
      <c r="G4" s="21" t="s">
        <v>36</v>
      </c>
      <c r="H4" s="22" t="s">
        <v>37</v>
      </c>
      <c r="I4" s="22" t="s">
        <v>38</v>
      </c>
      <c r="J4" s="21" t="s">
        <v>39</v>
      </c>
      <c r="K4" s="21" t="s">
        <v>40</v>
      </c>
      <c r="L4" s="21" t="s">
        <v>41</v>
      </c>
      <c r="M4" s="41" t="s">
        <v>42</v>
      </c>
      <c r="N4" s="21" t="s">
        <v>103</v>
      </c>
      <c r="O4" s="41" t="s">
        <v>104</v>
      </c>
      <c r="P4" s="42" t="s">
        <v>97</v>
      </c>
      <c r="R4" s="23" t="s">
        <v>105</v>
      </c>
      <c r="S4" s="24"/>
      <c r="T4" s="24"/>
      <c r="U4" s="24"/>
      <c r="V4" s="24"/>
    </row>
    <row r="5" spans="1:23" s="5" customFormat="1" x14ac:dyDescent="0.3">
      <c r="A5" s="36">
        <v>1</v>
      </c>
      <c r="B5" s="57" t="s">
        <v>145</v>
      </c>
      <c r="C5" s="58" t="s">
        <v>61</v>
      </c>
      <c r="D5" s="59" t="s">
        <v>86</v>
      </c>
      <c r="E5" s="43">
        <f t="shared" ref="E5:E16" si="0">COUNTIF(F5:M5,"&gt;0")</f>
        <v>4</v>
      </c>
      <c r="F5" s="38">
        <v>0.86885245901639341</v>
      </c>
      <c r="G5" s="38">
        <v>0.91803278688524592</v>
      </c>
      <c r="H5" s="38">
        <v>1</v>
      </c>
      <c r="I5" s="38">
        <v>1</v>
      </c>
      <c r="J5" s="38">
        <v>0</v>
      </c>
      <c r="K5" s="38">
        <v>0</v>
      </c>
      <c r="L5" s="38"/>
      <c r="M5" s="38"/>
      <c r="N5" s="38"/>
      <c r="O5" s="38"/>
      <c r="P5" s="40">
        <f t="shared" ref="P5:P16" si="1">SUM(R5:W5)</f>
        <v>3.7868852459016393</v>
      </c>
      <c r="R5" s="9">
        <f>LARGE(F5:O5,1)</f>
        <v>1</v>
      </c>
      <c r="S5" s="9">
        <f>LARGE(F5:O5,2)</f>
        <v>1</v>
      </c>
      <c r="T5" s="9">
        <f>LARGE(F5:O5,3)</f>
        <v>0.91803278688524592</v>
      </c>
      <c r="U5" s="9">
        <f>LARGE(F5:O5,4)</f>
        <v>0.86885245901639341</v>
      </c>
      <c r="V5" s="9">
        <f>LARGE(F5:O5,5)</f>
        <v>0</v>
      </c>
      <c r="W5" s="9">
        <f>LARGE(F5:O5,6)</f>
        <v>0</v>
      </c>
    </row>
    <row r="6" spans="1:23" x14ac:dyDescent="0.3">
      <c r="A6" s="36">
        <v>2</v>
      </c>
      <c r="B6" s="51" t="s">
        <v>144</v>
      </c>
      <c r="C6" s="52" t="s">
        <v>58</v>
      </c>
      <c r="D6" s="53" t="s">
        <v>135</v>
      </c>
      <c r="E6" s="43">
        <f t="shared" si="0"/>
        <v>2</v>
      </c>
      <c r="F6" s="38">
        <v>1</v>
      </c>
      <c r="G6" s="38">
        <v>1</v>
      </c>
      <c r="H6" s="38">
        <v>0</v>
      </c>
      <c r="I6" s="38">
        <v>0</v>
      </c>
      <c r="J6" s="38">
        <v>0</v>
      </c>
      <c r="K6" s="38">
        <v>0</v>
      </c>
      <c r="L6" s="38"/>
      <c r="M6" s="38"/>
      <c r="N6" s="46"/>
      <c r="O6" s="46"/>
      <c r="P6" s="40">
        <f t="shared" si="1"/>
        <v>2</v>
      </c>
      <c r="R6" s="9">
        <f t="shared" ref="R6:R16" si="2">LARGE(F6:O6,1)</f>
        <v>1</v>
      </c>
      <c r="S6" s="9">
        <f t="shared" ref="S6:S16" si="3">LARGE(F6:O6,2)</f>
        <v>1</v>
      </c>
      <c r="T6" s="9">
        <f t="shared" ref="T6:T16" si="4">LARGE(F6:O6,3)</f>
        <v>0</v>
      </c>
      <c r="U6" s="9">
        <f t="shared" ref="U6:U16" si="5">LARGE(F6:O6,4)</f>
        <v>0</v>
      </c>
      <c r="V6" s="9">
        <f t="shared" ref="V6:V16" si="6">LARGE(F6:O6,5)</f>
        <v>0</v>
      </c>
      <c r="W6" s="9">
        <f t="shared" ref="W6:W16" si="7">LARGE(F6:O6,6)</f>
        <v>0</v>
      </c>
    </row>
    <row r="7" spans="1:23" x14ac:dyDescent="0.3">
      <c r="A7" s="36">
        <v>3</v>
      </c>
      <c r="B7" s="159" t="s">
        <v>225</v>
      </c>
      <c r="C7" s="161" t="s">
        <v>225</v>
      </c>
      <c r="D7" s="167" t="s">
        <v>226</v>
      </c>
      <c r="E7" s="43">
        <f t="shared" si="0"/>
        <v>2</v>
      </c>
      <c r="F7" s="38">
        <v>0</v>
      </c>
      <c r="G7" s="38">
        <v>0</v>
      </c>
      <c r="H7" s="38">
        <v>0.91666666666666663</v>
      </c>
      <c r="I7" s="38">
        <v>0.9375</v>
      </c>
      <c r="J7" s="38">
        <v>0</v>
      </c>
      <c r="K7" s="38">
        <v>0</v>
      </c>
      <c r="L7" s="38"/>
      <c r="M7" s="38"/>
      <c r="N7" s="38"/>
      <c r="O7" s="38"/>
      <c r="P7" s="40">
        <f t="shared" si="1"/>
        <v>1.8541666666666665</v>
      </c>
      <c r="R7" s="9">
        <f t="shared" si="2"/>
        <v>0.9375</v>
      </c>
      <c r="S7" s="9">
        <f t="shared" si="3"/>
        <v>0.91666666666666663</v>
      </c>
      <c r="T7" s="9">
        <f t="shared" si="4"/>
        <v>0</v>
      </c>
      <c r="U7" s="9">
        <f t="shared" si="5"/>
        <v>0</v>
      </c>
      <c r="V7" s="9">
        <f t="shared" si="6"/>
        <v>0</v>
      </c>
      <c r="W7" s="9">
        <f t="shared" si="7"/>
        <v>0</v>
      </c>
    </row>
    <row r="8" spans="1:23" x14ac:dyDescent="0.3">
      <c r="A8" s="36">
        <v>4</v>
      </c>
      <c r="B8" s="159" t="s">
        <v>227</v>
      </c>
      <c r="C8" s="161" t="s">
        <v>31</v>
      </c>
      <c r="D8" s="167" t="s">
        <v>228</v>
      </c>
      <c r="E8" s="43">
        <f t="shared" si="0"/>
        <v>2</v>
      </c>
      <c r="F8" s="38">
        <v>0</v>
      </c>
      <c r="G8" s="38">
        <v>0</v>
      </c>
      <c r="H8" s="38">
        <v>0.6875</v>
      </c>
      <c r="I8" s="38">
        <v>0.79166666666666663</v>
      </c>
      <c r="J8" s="38">
        <v>0</v>
      </c>
      <c r="K8" s="38">
        <v>0</v>
      </c>
      <c r="L8" s="38"/>
      <c r="M8" s="38"/>
      <c r="N8" s="38"/>
      <c r="O8" s="38"/>
      <c r="P8" s="40">
        <f t="shared" si="1"/>
        <v>1.4791666666666665</v>
      </c>
      <c r="R8" s="9">
        <f t="shared" si="2"/>
        <v>0.79166666666666663</v>
      </c>
      <c r="S8" s="9">
        <f t="shared" si="3"/>
        <v>0.6875</v>
      </c>
      <c r="T8" s="9">
        <f t="shared" si="4"/>
        <v>0</v>
      </c>
      <c r="U8" s="9">
        <f t="shared" si="5"/>
        <v>0</v>
      </c>
      <c r="V8" s="9">
        <f t="shared" si="6"/>
        <v>0</v>
      </c>
      <c r="W8" s="9">
        <f t="shared" si="7"/>
        <v>0</v>
      </c>
    </row>
    <row r="9" spans="1:23" x14ac:dyDescent="0.3">
      <c r="A9" s="36">
        <v>5</v>
      </c>
      <c r="B9" s="159" t="s">
        <v>229</v>
      </c>
      <c r="C9" s="161" t="s">
        <v>230</v>
      </c>
      <c r="D9" s="167" t="s">
        <v>231</v>
      </c>
      <c r="E9" s="43">
        <f t="shared" si="0"/>
        <v>2</v>
      </c>
      <c r="F9" s="38">
        <v>0</v>
      </c>
      <c r="G9" s="38">
        <v>0</v>
      </c>
      <c r="H9" s="38">
        <v>0.72916666666666663</v>
      </c>
      <c r="I9" s="38">
        <v>0.66666666666666663</v>
      </c>
      <c r="J9" s="38">
        <v>0</v>
      </c>
      <c r="K9" s="38">
        <v>0</v>
      </c>
      <c r="L9" s="38"/>
      <c r="M9" s="38"/>
      <c r="N9" s="38"/>
      <c r="O9" s="38"/>
      <c r="P9" s="40">
        <f t="shared" si="1"/>
        <v>1.3958333333333333</v>
      </c>
      <c r="R9" s="9">
        <f t="shared" si="2"/>
        <v>0.72916666666666663</v>
      </c>
      <c r="S9" s="9">
        <f t="shared" si="3"/>
        <v>0.66666666666666663</v>
      </c>
      <c r="T9" s="9">
        <f t="shared" si="4"/>
        <v>0</v>
      </c>
      <c r="U9" s="9">
        <f t="shared" si="5"/>
        <v>0</v>
      </c>
      <c r="V9" s="9">
        <f t="shared" si="6"/>
        <v>0</v>
      </c>
      <c r="W9" s="9">
        <f t="shared" si="7"/>
        <v>0</v>
      </c>
    </row>
    <row r="10" spans="1:23" x14ac:dyDescent="0.3">
      <c r="A10" s="36">
        <v>6</v>
      </c>
      <c r="B10" s="159" t="s">
        <v>232</v>
      </c>
      <c r="C10" s="161" t="s">
        <v>233</v>
      </c>
      <c r="D10" s="167" t="s">
        <v>234</v>
      </c>
      <c r="E10" s="43">
        <f t="shared" si="0"/>
        <v>1</v>
      </c>
      <c r="F10" s="38">
        <v>0</v>
      </c>
      <c r="G10" s="38">
        <v>0</v>
      </c>
      <c r="H10" s="38">
        <v>0.89583333333333337</v>
      </c>
      <c r="I10" s="38">
        <v>0</v>
      </c>
      <c r="J10" s="38">
        <v>0</v>
      </c>
      <c r="K10" s="38">
        <v>0</v>
      </c>
      <c r="L10" s="38"/>
      <c r="M10" s="38"/>
      <c r="N10" s="38"/>
      <c r="O10" s="38"/>
      <c r="P10" s="40">
        <f t="shared" si="1"/>
        <v>0.89583333333333337</v>
      </c>
      <c r="R10" s="9">
        <f t="shared" si="2"/>
        <v>0.89583333333333337</v>
      </c>
      <c r="S10" s="9">
        <f t="shared" si="3"/>
        <v>0</v>
      </c>
      <c r="T10" s="9">
        <f t="shared" si="4"/>
        <v>0</v>
      </c>
      <c r="U10" s="9">
        <f t="shared" si="5"/>
        <v>0</v>
      </c>
      <c r="V10" s="9">
        <f t="shared" si="6"/>
        <v>0</v>
      </c>
      <c r="W10" s="9">
        <f t="shared" si="7"/>
        <v>0</v>
      </c>
    </row>
    <row r="11" spans="1:23" x14ac:dyDescent="0.3">
      <c r="A11" s="36">
        <v>7</v>
      </c>
      <c r="B11" s="52"/>
      <c r="C11" s="156"/>
      <c r="D11" s="168"/>
      <c r="E11" s="43">
        <f t="shared" si="0"/>
        <v>0</v>
      </c>
      <c r="F11" s="38">
        <v>0</v>
      </c>
      <c r="G11" s="38">
        <v>0</v>
      </c>
      <c r="H11" s="38">
        <v>0</v>
      </c>
      <c r="I11" s="38">
        <v>0</v>
      </c>
      <c r="J11" s="38">
        <v>0</v>
      </c>
      <c r="K11" s="38">
        <v>0</v>
      </c>
      <c r="L11" s="38"/>
      <c r="M11" s="38"/>
      <c r="N11" s="38"/>
      <c r="O11" s="38"/>
      <c r="P11" s="40">
        <f t="shared" si="1"/>
        <v>0</v>
      </c>
      <c r="R11" s="9">
        <f t="shared" si="2"/>
        <v>0</v>
      </c>
      <c r="S11" s="9">
        <f t="shared" si="3"/>
        <v>0</v>
      </c>
      <c r="T11" s="9">
        <f t="shared" si="4"/>
        <v>0</v>
      </c>
      <c r="U11" s="9">
        <f t="shared" si="5"/>
        <v>0</v>
      </c>
      <c r="V11" s="9">
        <f t="shared" si="6"/>
        <v>0</v>
      </c>
      <c r="W11" s="9">
        <f t="shared" si="7"/>
        <v>0</v>
      </c>
    </row>
    <row r="12" spans="1:23" s="5" customFormat="1" x14ac:dyDescent="0.3">
      <c r="A12" s="36">
        <v>8</v>
      </c>
      <c r="B12" s="162"/>
      <c r="C12" s="163"/>
      <c r="D12" s="169"/>
      <c r="E12" s="43">
        <f t="shared" si="0"/>
        <v>0</v>
      </c>
      <c r="F12" s="38">
        <v>0</v>
      </c>
      <c r="G12" s="38">
        <v>0</v>
      </c>
      <c r="H12" s="38">
        <v>0</v>
      </c>
      <c r="I12" s="38">
        <v>0</v>
      </c>
      <c r="J12" s="38">
        <v>0</v>
      </c>
      <c r="K12" s="38">
        <v>0</v>
      </c>
      <c r="L12" s="39"/>
      <c r="M12" s="38"/>
      <c r="N12" s="38"/>
      <c r="O12" s="38"/>
      <c r="P12" s="40">
        <f t="shared" si="1"/>
        <v>0</v>
      </c>
      <c r="R12" s="9">
        <f t="shared" si="2"/>
        <v>0</v>
      </c>
      <c r="S12" s="9">
        <f t="shared" si="3"/>
        <v>0</v>
      </c>
      <c r="T12" s="9">
        <f t="shared" si="4"/>
        <v>0</v>
      </c>
      <c r="U12" s="9">
        <f t="shared" si="5"/>
        <v>0</v>
      </c>
      <c r="V12" s="9">
        <f t="shared" si="6"/>
        <v>0</v>
      </c>
      <c r="W12" s="9">
        <f t="shared" si="7"/>
        <v>0</v>
      </c>
    </row>
    <row r="13" spans="1:23" s="5" customFormat="1" x14ac:dyDescent="0.3">
      <c r="A13" s="36">
        <v>9</v>
      </c>
      <c r="B13" s="159"/>
      <c r="C13" s="159"/>
      <c r="D13" s="170"/>
      <c r="E13" s="43">
        <f t="shared" si="0"/>
        <v>0</v>
      </c>
      <c r="F13" s="38">
        <v>0</v>
      </c>
      <c r="G13" s="38">
        <v>0</v>
      </c>
      <c r="H13" s="38">
        <v>0</v>
      </c>
      <c r="I13" s="38">
        <v>0</v>
      </c>
      <c r="J13" s="38">
        <v>0</v>
      </c>
      <c r="K13" s="38">
        <v>0</v>
      </c>
      <c r="L13" s="38"/>
      <c r="M13" s="38"/>
      <c r="N13" s="38"/>
      <c r="O13" s="38"/>
      <c r="P13" s="40">
        <f t="shared" si="1"/>
        <v>0</v>
      </c>
      <c r="R13" s="9">
        <f t="shared" si="2"/>
        <v>0</v>
      </c>
      <c r="S13" s="9">
        <f t="shared" si="3"/>
        <v>0</v>
      </c>
      <c r="T13" s="9">
        <f t="shared" si="4"/>
        <v>0</v>
      </c>
      <c r="U13" s="9">
        <f t="shared" si="5"/>
        <v>0</v>
      </c>
      <c r="V13" s="9">
        <f t="shared" si="6"/>
        <v>0</v>
      </c>
      <c r="W13" s="9">
        <f t="shared" si="7"/>
        <v>0</v>
      </c>
    </row>
    <row r="14" spans="1:23" s="5" customFormat="1" x14ac:dyDescent="0.3">
      <c r="A14" s="36">
        <v>10</v>
      </c>
      <c r="B14" s="159"/>
      <c r="C14" s="159"/>
      <c r="D14" s="170"/>
      <c r="E14" s="43">
        <f t="shared" si="0"/>
        <v>0</v>
      </c>
      <c r="F14" s="38">
        <v>0</v>
      </c>
      <c r="G14" s="38">
        <v>0</v>
      </c>
      <c r="H14" s="38">
        <v>0</v>
      </c>
      <c r="I14" s="38">
        <v>0</v>
      </c>
      <c r="J14" s="38">
        <v>0</v>
      </c>
      <c r="K14" s="38">
        <v>0</v>
      </c>
      <c r="L14" s="38"/>
      <c r="M14" s="38"/>
      <c r="N14" s="38"/>
      <c r="O14" s="38"/>
      <c r="P14" s="40">
        <f t="shared" si="1"/>
        <v>0</v>
      </c>
      <c r="R14" s="9">
        <f t="shared" si="2"/>
        <v>0</v>
      </c>
      <c r="S14" s="9">
        <f t="shared" si="3"/>
        <v>0</v>
      </c>
      <c r="T14" s="9">
        <f t="shared" si="4"/>
        <v>0</v>
      </c>
      <c r="U14" s="9">
        <f t="shared" si="5"/>
        <v>0</v>
      </c>
      <c r="V14" s="9">
        <f t="shared" si="6"/>
        <v>0</v>
      </c>
      <c r="W14" s="9">
        <f t="shared" si="7"/>
        <v>0</v>
      </c>
    </row>
    <row r="15" spans="1:23" s="5" customFormat="1" x14ac:dyDescent="0.3">
      <c r="A15" s="36">
        <v>11</v>
      </c>
      <c r="B15" s="52"/>
      <c r="C15" s="52"/>
      <c r="D15" s="53"/>
      <c r="E15" s="43">
        <f t="shared" si="0"/>
        <v>0</v>
      </c>
      <c r="F15" s="38">
        <v>0</v>
      </c>
      <c r="G15" s="38">
        <v>0</v>
      </c>
      <c r="H15" s="38">
        <v>0</v>
      </c>
      <c r="I15" s="38">
        <v>0</v>
      </c>
      <c r="J15" s="38">
        <v>0</v>
      </c>
      <c r="K15" s="38">
        <v>0</v>
      </c>
      <c r="L15" s="38"/>
      <c r="M15" s="38"/>
      <c r="N15" s="38"/>
      <c r="O15" s="38"/>
      <c r="P15" s="40">
        <f t="shared" si="1"/>
        <v>0</v>
      </c>
      <c r="R15" s="9">
        <f t="shared" si="2"/>
        <v>0</v>
      </c>
      <c r="S15" s="9">
        <f t="shared" si="3"/>
        <v>0</v>
      </c>
      <c r="T15" s="9">
        <f t="shared" si="4"/>
        <v>0</v>
      </c>
      <c r="U15" s="9">
        <f t="shared" si="5"/>
        <v>0</v>
      </c>
      <c r="V15" s="9">
        <f t="shared" si="6"/>
        <v>0</v>
      </c>
      <c r="W15" s="9">
        <f t="shared" si="7"/>
        <v>0</v>
      </c>
    </row>
    <row r="16" spans="1:23" s="5" customFormat="1" x14ac:dyDescent="0.3">
      <c r="A16" s="36">
        <v>12</v>
      </c>
      <c r="B16" s="159"/>
      <c r="C16" s="159"/>
      <c r="D16" s="170"/>
      <c r="E16" s="43">
        <f t="shared" si="0"/>
        <v>0</v>
      </c>
      <c r="F16" s="38">
        <v>0</v>
      </c>
      <c r="G16" s="38">
        <v>0</v>
      </c>
      <c r="H16" s="38">
        <v>0</v>
      </c>
      <c r="I16" s="38">
        <v>0</v>
      </c>
      <c r="J16" s="38">
        <v>0</v>
      </c>
      <c r="K16" s="38">
        <v>0</v>
      </c>
      <c r="L16" s="38"/>
      <c r="M16" s="38"/>
      <c r="N16" s="38"/>
      <c r="O16" s="38"/>
      <c r="P16" s="40">
        <f t="shared" si="1"/>
        <v>0</v>
      </c>
      <c r="R16" s="9">
        <f t="shared" si="2"/>
        <v>0</v>
      </c>
      <c r="S16" s="9">
        <f t="shared" si="3"/>
        <v>0</v>
      </c>
      <c r="T16" s="9">
        <f t="shared" si="4"/>
        <v>0</v>
      </c>
      <c r="U16" s="9">
        <f t="shared" si="5"/>
        <v>0</v>
      </c>
      <c r="V16" s="9">
        <f t="shared" si="6"/>
        <v>0</v>
      </c>
      <c r="W16" s="9">
        <f t="shared" si="7"/>
        <v>0</v>
      </c>
    </row>
    <row r="17" spans="1:23" s="5" customFormat="1" x14ac:dyDescent="0.3">
      <c r="A17" s="25"/>
      <c r="B17" s="33"/>
      <c r="C17" s="33"/>
      <c r="D17" s="171"/>
      <c r="E17" s="6"/>
      <c r="F17" s="12"/>
      <c r="G17" s="12"/>
      <c r="H17" s="14"/>
      <c r="I17" s="14"/>
      <c r="J17" s="12"/>
      <c r="K17" s="12"/>
      <c r="L17" s="12"/>
      <c r="M17" s="12"/>
      <c r="N17" s="12"/>
      <c r="O17" s="12"/>
      <c r="P17" s="26"/>
      <c r="R17" s="111"/>
      <c r="S17" s="111"/>
      <c r="T17" s="111"/>
      <c r="U17" s="111"/>
      <c r="V17" s="111"/>
    </row>
    <row r="18" spans="1:23" ht="23.4" x14ac:dyDescent="0.45">
      <c r="B18" s="17" t="s">
        <v>72</v>
      </c>
      <c r="C18" s="8"/>
      <c r="D18" s="166"/>
      <c r="H18" s="12"/>
      <c r="I18" s="12"/>
      <c r="P18" s="26"/>
      <c r="R18" s="111"/>
      <c r="S18" s="111"/>
      <c r="T18" s="111"/>
      <c r="U18" s="111"/>
      <c r="V18" s="111"/>
    </row>
    <row r="19" spans="1:23" s="5" customFormat="1" ht="15.75" customHeight="1" x14ac:dyDescent="0.3">
      <c r="A19" s="181" t="s">
        <v>32</v>
      </c>
      <c r="B19" s="182" t="s">
        <v>33</v>
      </c>
      <c r="C19" s="182" t="s">
        <v>62</v>
      </c>
      <c r="D19" s="182" t="s">
        <v>63</v>
      </c>
      <c r="E19" s="19" t="s">
        <v>70</v>
      </c>
      <c r="F19" s="183" t="s">
        <v>98</v>
      </c>
      <c r="G19" s="177"/>
      <c r="H19" s="176" t="s">
        <v>99</v>
      </c>
      <c r="I19" s="176"/>
      <c r="J19" s="177" t="s">
        <v>34</v>
      </c>
      <c r="K19" s="177"/>
      <c r="L19" s="176" t="s">
        <v>100</v>
      </c>
      <c r="M19" s="178"/>
      <c r="N19" s="179" t="s">
        <v>101</v>
      </c>
      <c r="O19" s="180"/>
      <c r="P19" s="37" t="s">
        <v>102</v>
      </c>
    </row>
    <row r="20" spans="1:23" s="5" customFormat="1" ht="15.75" customHeight="1" thickBot="1" x14ac:dyDescent="0.35">
      <c r="A20" s="181"/>
      <c r="B20" s="182"/>
      <c r="C20" s="182"/>
      <c r="D20" s="182"/>
      <c r="E20" s="20" t="s">
        <v>71</v>
      </c>
      <c r="F20" s="21" t="s">
        <v>35</v>
      </c>
      <c r="G20" s="21" t="s">
        <v>36</v>
      </c>
      <c r="H20" s="22" t="s">
        <v>37</v>
      </c>
      <c r="I20" s="22" t="s">
        <v>38</v>
      </c>
      <c r="J20" s="21" t="s">
        <v>39</v>
      </c>
      <c r="K20" s="21" t="s">
        <v>40</v>
      </c>
      <c r="L20" s="21" t="s">
        <v>41</v>
      </c>
      <c r="M20" s="41" t="s">
        <v>42</v>
      </c>
      <c r="N20" s="21" t="s">
        <v>103</v>
      </c>
      <c r="O20" s="41" t="s">
        <v>104</v>
      </c>
      <c r="P20" s="42" t="s">
        <v>97</v>
      </c>
      <c r="R20" s="23" t="s">
        <v>105</v>
      </c>
      <c r="S20" s="24"/>
      <c r="T20" s="24"/>
      <c r="U20" s="24"/>
      <c r="V20" s="24"/>
    </row>
    <row r="21" spans="1:23" x14ac:dyDescent="0.3">
      <c r="A21" s="36">
        <v>1</v>
      </c>
      <c r="B21" s="48" t="s">
        <v>73</v>
      </c>
      <c r="C21" s="49" t="s">
        <v>73</v>
      </c>
      <c r="D21" s="50" t="s">
        <v>74</v>
      </c>
      <c r="E21" s="43">
        <f t="shared" ref="E21:E32" si="8">COUNTIF(F21:M21,"&gt;0")</f>
        <v>4</v>
      </c>
      <c r="F21" s="38">
        <v>1</v>
      </c>
      <c r="G21" s="38">
        <v>1</v>
      </c>
      <c r="H21" s="38">
        <v>0.88888888888888884</v>
      </c>
      <c r="I21" s="38">
        <v>0.84</v>
      </c>
      <c r="J21" s="38">
        <v>0</v>
      </c>
      <c r="K21" s="38">
        <v>0</v>
      </c>
      <c r="L21" s="38"/>
      <c r="M21" s="38"/>
      <c r="N21" s="38"/>
      <c r="O21" s="38"/>
      <c r="P21" s="40">
        <f t="shared" ref="P21:P32" si="9">SUM(R21:V21)</f>
        <v>3.7288888888888887</v>
      </c>
      <c r="R21" s="9">
        <f t="shared" ref="R21:R32" si="10">LARGE(F21:O21,1)</f>
        <v>1</v>
      </c>
      <c r="S21" s="9">
        <f t="shared" ref="S21:S32" si="11">LARGE(F21:O21,2)</f>
        <v>1</v>
      </c>
      <c r="T21" s="9">
        <f t="shared" ref="T21:T32" si="12">LARGE(F21:O21,3)</f>
        <v>0.88888888888888884</v>
      </c>
      <c r="U21" s="9">
        <f t="shared" ref="U21:U32" si="13">LARGE(F21:O21,4)</f>
        <v>0.84</v>
      </c>
      <c r="V21" s="9">
        <f t="shared" ref="V21:V32" si="14">LARGE(F21:O21,5)</f>
        <v>0</v>
      </c>
      <c r="W21" s="9">
        <f t="shared" ref="W21:W32" si="15">LARGE(F21:O21,6)</f>
        <v>0</v>
      </c>
    </row>
    <row r="22" spans="1:23" x14ac:dyDescent="0.3">
      <c r="A22" s="36">
        <v>2</v>
      </c>
      <c r="B22" s="51" t="s">
        <v>149</v>
      </c>
      <c r="C22" s="52" t="s">
        <v>149</v>
      </c>
      <c r="D22" s="53" t="s">
        <v>150</v>
      </c>
      <c r="E22" s="43">
        <f t="shared" si="8"/>
        <v>4</v>
      </c>
      <c r="F22" s="38">
        <v>0.89393939393939392</v>
      </c>
      <c r="G22" s="38">
        <v>0.87692307692307692</v>
      </c>
      <c r="H22" s="38">
        <v>0.91111111111111109</v>
      </c>
      <c r="I22" s="38">
        <v>0.78</v>
      </c>
      <c r="J22" s="38">
        <v>0</v>
      </c>
      <c r="K22" s="38">
        <v>0</v>
      </c>
      <c r="L22" s="39"/>
      <c r="M22" s="38"/>
      <c r="N22" s="38"/>
      <c r="O22" s="38"/>
      <c r="P22" s="40">
        <f t="shared" si="9"/>
        <v>3.4619735819735817</v>
      </c>
      <c r="R22" s="9">
        <f t="shared" si="10"/>
        <v>0.91111111111111109</v>
      </c>
      <c r="S22" s="9">
        <f t="shared" si="11"/>
        <v>0.89393939393939392</v>
      </c>
      <c r="T22" s="9">
        <f t="shared" si="12"/>
        <v>0.87692307692307692</v>
      </c>
      <c r="U22" s="9">
        <f t="shared" si="13"/>
        <v>0.78</v>
      </c>
      <c r="V22" s="9">
        <f t="shared" si="14"/>
        <v>0</v>
      </c>
      <c r="W22" s="9">
        <f t="shared" si="15"/>
        <v>0</v>
      </c>
    </row>
    <row r="23" spans="1:23" x14ac:dyDescent="0.3">
      <c r="A23" s="36">
        <v>3</v>
      </c>
      <c r="B23" s="51" t="s">
        <v>152</v>
      </c>
      <c r="C23" s="52" t="s">
        <v>153</v>
      </c>
      <c r="D23" s="53" t="s">
        <v>154</v>
      </c>
      <c r="E23" s="43">
        <f t="shared" si="8"/>
        <v>4</v>
      </c>
      <c r="F23" s="38">
        <v>0.68181818181818177</v>
      </c>
      <c r="G23" s="38">
        <v>0.70769230769230773</v>
      </c>
      <c r="H23" s="38">
        <v>0.73333333333333328</v>
      </c>
      <c r="I23" s="38">
        <v>0.62</v>
      </c>
      <c r="J23" s="38">
        <v>0</v>
      </c>
      <c r="K23" s="38">
        <v>0</v>
      </c>
      <c r="L23" s="38"/>
      <c r="M23" s="38"/>
      <c r="N23" s="38"/>
      <c r="O23" s="38"/>
      <c r="P23" s="40">
        <f t="shared" si="9"/>
        <v>2.742843822843823</v>
      </c>
      <c r="R23" s="9">
        <f t="shared" si="10"/>
        <v>0.73333333333333328</v>
      </c>
      <c r="S23" s="9">
        <f t="shared" si="11"/>
        <v>0.70769230769230773</v>
      </c>
      <c r="T23" s="9">
        <f t="shared" si="12"/>
        <v>0.68181818181818177</v>
      </c>
      <c r="U23" s="9">
        <f t="shared" si="13"/>
        <v>0.62</v>
      </c>
      <c r="V23" s="9">
        <f t="shared" si="14"/>
        <v>0</v>
      </c>
      <c r="W23" s="9">
        <f t="shared" si="15"/>
        <v>0</v>
      </c>
    </row>
    <row r="24" spans="1:23" x14ac:dyDescent="0.3">
      <c r="A24" s="36">
        <v>4</v>
      </c>
      <c r="B24" s="164" t="s">
        <v>209</v>
      </c>
      <c r="C24" s="159" t="s">
        <v>210</v>
      </c>
      <c r="D24" s="170" t="s">
        <v>211</v>
      </c>
      <c r="E24" s="43">
        <f t="shared" si="8"/>
        <v>2</v>
      </c>
      <c r="F24" s="38">
        <v>0</v>
      </c>
      <c r="G24" s="38">
        <v>0</v>
      </c>
      <c r="H24" s="38">
        <v>1</v>
      </c>
      <c r="I24" s="38">
        <v>1</v>
      </c>
      <c r="J24" s="38">
        <v>0</v>
      </c>
      <c r="K24" s="38">
        <v>0</v>
      </c>
      <c r="L24" s="38"/>
      <c r="M24" s="38"/>
      <c r="N24" s="38"/>
      <c r="O24" s="38"/>
      <c r="P24" s="40">
        <f t="shared" si="9"/>
        <v>2</v>
      </c>
      <c r="R24" s="9">
        <f t="shared" si="10"/>
        <v>1</v>
      </c>
      <c r="S24" s="9">
        <f t="shared" si="11"/>
        <v>1</v>
      </c>
      <c r="T24" s="9">
        <f t="shared" si="12"/>
        <v>0</v>
      </c>
      <c r="U24" s="9">
        <f t="shared" si="13"/>
        <v>0</v>
      </c>
      <c r="V24" s="9">
        <f t="shared" si="14"/>
        <v>0</v>
      </c>
      <c r="W24" s="9">
        <f t="shared" si="15"/>
        <v>0</v>
      </c>
    </row>
    <row r="25" spans="1:23" x14ac:dyDescent="0.3">
      <c r="A25" s="36">
        <v>5</v>
      </c>
      <c r="B25" s="164" t="s">
        <v>212</v>
      </c>
      <c r="C25" s="159" t="s">
        <v>213</v>
      </c>
      <c r="D25" s="170" t="s">
        <v>214</v>
      </c>
      <c r="E25" s="43">
        <f t="shared" si="8"/>
        <v>2</v>
      </c>
      <c r="F25" s="38">
        <v>0</v>
      </c>
      <c r="G25" s="38">
        <v>0</v>
      </c>
      <c r="H25" s="38">
        <v>0.93333333333333335</v>
      </c>
      <c r="I25" s="38">
        <v>0.98</v>
      </c>
      <c r="J25" s="38">
        <v>0</v>
      </c>
      <c r="K25" s="38">
        <v>0</v>
      </c>
      <c r="L25" s="38"/>
      <c r="M25" s="38"/>
      <c r="N25" s="38"/>
      <c r="O25" s="38"/>
      <c r="P25" s="40">
        <f t="shared" si="9"/>
        <v>1.9133333333333333</v>
      </c>
      <c r="R25" s="9">
        <f t="shared" si="10"/>
        <v>0.98</v>
      </c>
      <c r="S25" s="9">
        <f t="shared" si="11"/>
        <v>0.93333333333333335</v>
      </c>
      <c r="T25" s="9">
        <f t="shared" si="12"/>
        <v>0</v>
      </c>
      <c r="U25" s="9">
        <f t="shared" si="13"/>
        <v>0</v>
      </c>
      <c r="V25" s="9">
        <f t="shared" si="14"/>
        <v>0</v>
      </c>
      <c r="W25" s="9">
        <f t="shared" si="15"/>
        <v>0</v>
      </c>
    </row>
    <row r="26" spans="1:23" x14ac:dyDescent="0.3">
      <c r="A26" s="36">
        <v>6</v>
      </c>
      <c r="B26" s="52" t="s">
        <v>146</v>
      </c>
      <c r="C26" s="52" t="s">
        <v>147</v>
      </c>
      <c r="D26" s="53" t="s">
        <v>148</v>
      </c>
      <c r="E26" s="43">
        <f t="shared" si="8"/>
        <v>2</v>
      </c>
      <c r="F26" s="38">
        <v>0.9242424242424242</v>
      </c>
      <c r="G26" s="38">
        <v>0.96923076923076923</v>
      </c>
      <c r="H26" s="38">
        <v>0</v>
      </c>
      <c r="I26" s="38">
        <v>0</v>
      </c>
      <c r="J26" s="38">
        <v>0</v>
      </c>
      <c r="K26" s="38">
        <v>0</v>
      </c>
      <c r="L26" s="38"/>
      <c r="M26" s="38"/>
      <c r="N26" s="38"/>
      <c r="O26" s="38"/>
      <c r="P26" s="40">
        <f t="shared" si="9"/>
        <v>1.8934731934731934</v>
      </c>
      <c r="R26" s="9">
        <f t="shared" si="10"/>
        <v>0.96923076923076923</v>
      </c>
      <c r="S26" s="9">
        <f t="shared" si="11"/>
        <v>0.9242424242424242</v>
      </c>
      <c r="T26" s="9">
        <f t="shared" si="12"/>
        <v>0</v>
      </c>
      <c r="U26" s="9">
        <f t="shared" si="13"/>
        <v>0</v>
      </c>
      <c r="V26" s="9">
        <f t="shared" si="14"/>
        <v>0</v>
      </c>
      <c r="W26" s="9">
        <f t="shared" si="15"/>
        <v>0</v>
      </c>
    </row>
    <row r="27" spans="1:23" x14ac:dyDescent="0.3">
      <c r="A27" s="36">
        <v>7</v>
      </c>
      <c r="B27" s="52" t="s">
        <v>215</v>
      </c>
      <c r="C27" s="52" t="s">
        <v>215</v>
      </c>
      <c r="D27" s="53" t="s">
        <v>216</v>
      </c>
      <c r="E27" s="43">
        <f t="shared" si="8"/>
        <v>2</v>
      </c>
      <c r="F27" s="38">
        <v>0</v>
      </c>
      <c r="G27" s="38">
        <v>0</v>
      </c>
      <c r="H27" s="38">
        <v>0.93333333333333335</v>
      </c>
      <c r="I27" s="38">
        <v>0.9</v>
      </c>
      <c r="J27" s="38">
        <v>0</v>
      </c>
      <c r="K27" s="38">
        <v>0</v>
      </c>
      <c r="L27" s="38"/>
      <c r="M27" s="38"/>
      <c r="N27" s="38"/>
      <c r="O27" s="38"/>
      <c r="P27" s="40">
        <f t="shared" si="9"/>
        <v>1.8333333333333335</v>
      </c>
      <c r="R27" s="9">
        <f t="shared" si="10"/>
        <v>0.93333333333333335</v>
      </c>
      <c r="S27" s="9">
        <f t="shared" si="11"/>
        <v>0.9</v>
      </c>
      <c r="T27" s="9">
        <f t="shared" si="12"/>
        <v>0</v>
      </c>
      <c r="U27" s="9">
        <f t="shared" si="13"/>
        <v>0</v>
      </c>
      <c r="V27" s="9">
        <f t="shared" si="14"/>
        <v>0</v>
      </c>
      <c r="W27" s="9">
        <f t="shared" si="15"/>
        <v>0</v>
      </c>
    </row>
    <row r="28" spans="1:23" s="5" customFormat="1" x14ac:dyDescent="0.3">
      <c r="A28" s="36">
        <v>8</v>
      </c>
      <c r="B28" s="52" t="s">
        <v>217</v>
      </c>
      <c r="C28" s="52" t="s">
        <v>218</v>
      </c>
      <c r="D28" s="53" t="s">
        <v>219</v>
      </c>
      <c r="E28" s="43">
        <f t="shared" si="8"/>
        <v>2</v>
      </c>
      <c r="F28" s="38">
        <v>0</v>
      </c>
      <c r="G28" s="38">
        <v>0</v>
      </c>
      <c r="H28" s="38">
        <v>0.91111111111111109</v>
      </c>
      <c r="I28" s="38">
        <v>0.92</v>
      </c>
      <c r="J28" s="38">
        <v>0</v>
      </c>
      <c r="K28" s="38">
        <v>0</v>
      </c>
      <c r="L28" s="38"/>
      <c r="M28" s="38"/>
      <c r="N28" s="38"/>
      <c r="O28" s="38"/>
      <c r="P28" s="40">
        <f t="shared" si="9"/>
        <v>1.8311111111111111</v>
      </c>
      <c r="R28" s="9">
        <f t="shared" si="10"/>
        <v>0.92</v>
      </c>
      <c r="S28" s="9">
        <f t="shared" si="11"/>
        <v>0.91111111111111109</v>
      </c>
      <c r="T28" s="9">
        <f t="shared" si="12"/>
        <v>0</v>
      </c>
      <c r="U28" s="9">
        <f t="shared" si="13"/>
        <v>0</v>
      </c>
      <c r="V28" s="9">
        <f t="shared" si="14"/>
        <v>0</v>
      </c>
      <c r="W28" s="9">
        <f t="shared" si="15"/>
        <v>0</v>
      </c>
    </row>
    <row r="29" spans="1:23" s="5" customFormat="1" x14ac:dyDescent="0.3">
      <c r="A29" s="36">
        <v>9</v>
      </c>
      <c r="B29" s="52" t="s">
        <v>87</v>
      </c>
      <c r="C29" s="52" t="s">
        <v>151</v>
      </c>
      <c r="D29" s="53" t="s">
        <v>26</v>
      </c>
      <c r="E29" s="43">
        <f t="shared" si="8"/>
        <v>2</v>
      </c>
      <c r="F29" s="38">
        <v>0.80303030303030298</v>
      </c>
      <c r="G29" s="38">
        <v>0.86153846153846159</v>
      </c>
      <c r="H29" s="38">
        <v>0</v>
      </c>
      <c r="I29" s="38">
        <v>0</v>
      </c>
      <c r="J29" s="38">
        <v>0</v>
      </c>
      <c r="K29" s="38">
        <v>0</v>
      </c>
      <c r="L29" s="38"/>
      <c r="M29" s="38"/>
      <c r="N29" s="38"/>
      <c r="O29" s="38"/>
      <c r="P29" s="40">
        <f t="shared" si="9"/>
        <v>1.6645687645687646</v>
      </c>
      <c r="R29" s="9">
        <f t="shared" ref="R29:R31" si="16">LARGE(F29:O29,1)</f>
        <v>0.86153846153846159</v>
      </c>
      <c r="S29" s="9">
        <f t="shared" ref="S29:S31" si="17">LARGE(F29:O29,2)</f>
        <v>0.80303030303030298</v>
      </c>
      <c r="T29" s="9">
        <f t="shared" ref="T29:T31" si="18">LARGE(F29:O29,3)</f>
        <v>0</v>
      </c>
      <c r="U29" s="9">
        <f t="shared" ref="U29:U31" si="19">LARGE(F29:O29,4)</f>
        <v>0</v>
      </c>
      <c r="V29" s="9">
        <f t="shared" ref="V29:V31" si="20">LARGE(F29:O29,5)</f>
        <v>0</v>
      </c>
      <c r="W29" s="9">
        <f t="shared" ref="W29:W31" si="21">LARGE(F29:O29,6)</f>
        <v>0</v>
      </c>
    </row>
    <row r="30" spans="1:23" s="5" customFormat="1" x14ac:dyDescent="0.3">
      <c r="A30" s="36">
        <v>10</v>
      </c>
      <c r="B30" s="52" t="s">
        <v>220</v>
      </c>
      <c r="C30" s="52" t="s">
        <v>213</v>
      </c>
      <c r="D30" s="53" t="s">
        <v>221</v>
      </c>
      <c r="E30" s="43">
        <f t="shared" si="8"/>
        <v>2</v>
      </c>
      <c r="F30" s="38">
        <v>0</v>
      </c>
      <c r="G30" s="38">
        <v>0</v>
      </c>
      <c r="H30" s="38">
        <v>0.66666666666666663</v>
      </c>
      <c r="I30" s="38">
        <v>0.9</v>
      </c>
      <c r="J30" s="38">
        <v>0</v>
      </c>
      <c r="K30" s="38">
        <v>0</v>
      </c>
      <c r="L30" s="38"/>
      <c r="M30" s="38"/>
      <c r="N30" s="38"/>
      <c r="O30" s="38"/>
      <c r="P30" s="40">
        <f t="shared" si="9"/>
        <v>1.5666666666666667</v>
      </c>
      <c r="R30" s="9">
        <f t="shared" si="16"/>
        <v>0.9</v>
      </c>
      <c r="S30" s="9">
        <f t="shared" si="17"/>
        <v>0.66666666666666663</v>
      </c>
      <c r="T30" s="9">
        <f t="shared" si="18"/>
        <v>0</v>
      </c>
      <c r="U30" s="9">
        <f t="shared" si="19"/>
        <v>0</v>
      </c>
      <c r="V30" s="9">
        <f t="shared" si="20"/>
        <v>0</v>
      </c>
      <c r="W30" s="9">
        <f t="shared" si="21"/>
        <v>0</v>
      </c>
    </row>
    <row r="31" spans="1:23" s="5" customFormat="1" x14ac:dyDescent="0.3">
      <c r="A31" s="36">
        <v>11</v>
      </c>
      <c r="B31" s="52" t="s">
        <v>222</v>
      </c>
      <c r="C31" s="52" t="s">
        <v>223</v>
      </c>
      <c r="D31" s="53" t="s">
        <v>224</v>
      </c>
      <c r="E31" s="43">
        <f t="shared" si="8"/>
        <v>2</v>
      </c>
      <c r="F31" s="38">
        <v>0</v>
      </c>
      <c r="G31" s="38">
        <v>0</v>
      </c>
      <c r="H31" s="38">
        <v>0.77777777777777779</v>
      </c>
      <c r="I31" s="38">
        <v>0.76</v>
      </c>
      <c r="J31" s="38">
        <v>0</v>
      </c>
      <c r="K31" s="38">
        <v>0</v>
      </c>
      <c r="L31" s="38"/>
      <c r="M31" s="38"/>
      <c r="N31" s="38"/>
      <c r="O31" s="38"/>
      <c r="P31" s="40">
        <f t="shared" si="9"/>
        <v>1.5377777777777779</v>
      </c>
      <c r="R31" s="9">
        <f t="shared" si="16"/>
        <v>0.77777777777777779</v>
      </c>
      <c r="S31" s="9">
        <f t="shared" si="17"/>
        <v>0.76</v>
      </c>
      <c r="T31" s="9">
        <f t="shared" si="18"/>
        <v>0</v>
      </c>
      <c r="U31" s="9">
        <f t="shared" si="19"/>
        <v>0</v>
      </c>
      <c r="V31" s="9">
        <f t="shared" si="20"/>
        <v>0</v>
      </c>
      <c r="W31" s="9">
        <f t="shared" si="21"/>
        <v>0</v>
      </c>
    </row>
    <row r="32" spans="1:23" s="5" customFormat="1" x14ac:dyDescent="0.3">
      <c r="A32" s="36">
        <v>12</v>
      </c>
      <c r="B32" s="159"/>
      <c r="C32" s="159"/>
      <c r="D32" s="170"/>
      <c r="E32" s="43">
        <f t="shared" si="8"/>
        <v>0</v>
      </c>
      <c r="F32" s="38">
        <v>0</v>
      </c>
      <c r="G32" s="38">
        <v>0</v>
      </c>
      <c r="H32" s="38">
        <v>0</v>
      </c>
      <c r="I32" s="38">
        <v>0</v>
      </c>
      <c r="J32" s="38">
        <v>0</v>
      </c>
      <c r="K32" s="38">
        <v>0</v>
      </c>
      <c r="L32" s="38"/>
      <c r="M32" s="38"/>
      <c r="N32" s="38"/>
      <c r="O32" s="38"/>
      <c r="P32" s="40">
        <f t="shared" si="9"/>
        <v>0</v>
      </c>
      <c r="R32" s="9">
        <f t="shared" si="10"/>
        <v>0</v>
      </c>
      <c r="S32" s="9">
        <f t="shared" si="11"/>
        <v>0</v>
      </c>
      <c r="T32" s="9">
        <f t="shared" si="12"/>
        <v>0</v>
      </c>
      <c r="U32" s="9">
        <f t="shared" si="13"/>
        <v>0</v>
      </c>
      <c r="V32" s="9">
        <f t="shared" si="14"/>
        <v>0</v>
      </c>
      <c r="W32" s="9">
        <f t="shared" si="15"/>
        <v>0</v>
      </c>
    </row>
    <row r="33" spans="1:23" s="5" customFormat="1" x14ac:dyDescent="0.3">
      <c r="A33" s="25"/>
      <c r="B33" s="35"/>
      <c r="C33" s="35"/>
      <c r="D33" s="172"/>
      <c r="E33" s="6"/>
      <c r="F33" s="12"/>
      <c r="G33" s="12"/>
      <c r="H33" s="14"/>
      <c r="I33" s="14"/>
      <c r="J33" s="12"/>
      <c r="K33" s="12"/>
      <c r="L33" s="12"/>
      <c r="M33" s="12"/>
      <c r="N33" s="12"/>
      <c r="O33" s="12"/>
      <c r="P33" s="26"/>
      <c r="R33" s="111"/>
      <c r="S33" s="111"/>
      <c r="T33" s="111"/>
      <c r="U33" s="111"/>
      <c r="V33" s="111"/>
    </row>
    <row r="34" spans="1:23" ht="23.4" x14ac:dyDescent="0.45">
      <c r="B34" s="17" t="s">
        <v>75</v>
      </c>
      <c r="C34" s="27"/>
      <c r="D34" s="166"/>
      <c r="E34" s="45"/>
      <c r="H34" s="12"/>
      <c r="I34" s="12"/>
      <c r="P34" s="26"/>
      <c r="R34" s="111"/>
      <c r="S34" s="111"/>
      <c r="T34" s="111"/>
      <c r="U34" s="111"/>
      <c r="V34" s="111"/>
    </row>
    <row r="35" spans="1:23" s="5" customFormat="1" ht="15.75" customHeight="1" x14ac:dyDescent="0.3">
      <c r="A35" s="181" t="s">
        <v>32</v>
      </c>
      <c r="B35" s="182" t="s">
        <v>33</v>
      </c>
      <c r="C35" s="182" t="s">
        <v>62</v>
      </c>
      <c r="D35" s="182" t="s">
        <v>63</v>
      </c>
      <c r="E35" s="19" t="s">
        <v>70</v>
      </c>
      <c r="F35" s="183" t="s">
        <v>98</v>
      </c>
      <c r="G35" s="177"/>
      <c r="H35" s="176" t="s">
        <v>99</v>
      </c>
      <c r="I35" s="176"/>
      <c r="J35" s="177" t="s">
        <v>34</v>
      </c>
      <c r="K35" s="177"/>
      <c r="L35" s="176" t="s">
        <v>100</v>
      </c>
      <c r="M35" s="178"/>
      <c r="N35" s="179" t="s">
        <v>101</v>
      </c>
      <c r="O35" s="180"/>
      <c r="P35" s="37" t="s">
        <v>102</v>
      </c>
    </row>
    <row r="36" spans="1:23" s="5" customFormat="1" ht="15.75" customHeight="1" thickBot="1" x14ac:dyDescent="0.35">
      <c r="A36" s="181"/>
      <c r="B36" s="182"/>
      <c r="C36" s="182"/>
      <c r="D36" s="182"/>
      <c r="E36" s="20" t="s">
        <v>71</v>
      </c>
      <c r="F36" s="21" t="s">
        <v>35</v>
      </c>
      <c r="G36" s="21" t="s">
        <v>36</v>
      </c>
      <c r="H36" s="22" t="s">
        <v>37</v>
      </c>
      <c r="I36" s="22" t="s">
        <v>38</v>
      </c>
      <c r="J36" s="21" t="s">
        <v>39</v>
      </c>
      <c r="K36" s="21" t="s">
        <v>40</v>
      </c>
      <c r="L36" s="21" t="s">
        <v>41</v>
      </c>
      <c r="M36" s="41" t="s">
        <v>42</v>
      </c>
      <c r="N36" s="21" t="s">
        <v>103</v>
      </c>
      <c r="O36" s="41" t="s">
        <v>104</v>
      </c>
      <c r="P36" s="42" t="s">
        <v>97</v>
      </c>
      <c r="R36" s="23" t="s">
        <v>105</v>
      </c>
      <c r="S36" s="24"/>
      <c r="T36" s="24"/>
      <c r="U36" s="24"/>
      <c r="V36" s="24"/>
    </row>
    <row r="37" spans="1:23" x14ac:dyDescent="0.3">
      <c r="A37" s="36">
        <v>1</v>
      </c>
      <c r="B37" s="48" t="s">
        <v>115</v>
      </c>
      <c r="C37" s="49" t="s">
        <v>43</v>
      </c>
      <c r="D37" s="50" t="s">
        <v>3</v>
      </c>
      <c r="E37" s="43">
        <f>COUNTIF(F37:M37,"&gt;0")</f>
        <v>4</v>
      </c>
      <c r="F37" s="63">
        <v>0.90909090909090906</v>
      </c>
      <c r="G37" s="64">
        <v>0.90666666666666662</v>
      </c>
      <c r="H37" s="38">
        <v>1</v>
      </c>
      <c r="I37" s="38">
        <v>1</v>
      </c>
      <c r="J37" s="38">
        <v>0</v>
      </c>
      <c r="K37" s="38">
        <v>0</v>
      </c>
      <c r="L37" s="38"/>
      <c r="M37" s="38"/>
      <c r="N37" s="38"/>
      <c r="O37" s="38"/>
      <c r="P37" s="40">
        <f>SUM(R37:V37)</f>
        <v>3.8157575757575759</v>
      </c>
      <c r="R37" s="9">
        <f t="shared" ref="R37:R82" si="22">LARGE(F37:O37,1)</f>
        <v>1</v>
      </c>
      <c r="S37" s="9">
        <f>LARGE(F37:O37,2)</f>
        <v>1</v>
      </c>
      <c r="T37" s="9">
        <f t="shared" ref="T37:T82" si="23">LARGE(F37:O37,3)</f>
        <v>0.90909090909090906</v>
      </c>
      <c r="U37" s="9">
        <f t="shared" ref="U37:U82" si="24">LARGE(F37:O37,4)</f>
        <v>0.90666666666666662</v>
      </c>
      <c r="V37" s="9">
        <f t="shared" ref="V37:V82" si="25">LARGE(F37:O37,5)</f>
        <v>0</v>
      </c>
      <c r="W37" s="9">
        <f t="shared" ref="W37:W82" si="26">LARGE(F37:O37,6)</f>
        <v>0</v>
      </c>
    </row>
    <row r="38" spans="1:23" x14ac:dyDescent="0.3">
      <c r="A38" s="36">
        <v>2</v>
      </c>
      <c r="B38" s="51" t="s">
        <v>60</v>
      </c>
      <c r="C38" s="52" t="s">
        <v>22</v>
      </c>
      <c r="D38" s="53" t="s">
        <v>23</v>
      </c>
      <c r="E38" s="43">
        <f>COUNTIF(F38:M38,"&gt;0")</f>
        <v>4</v>
      </c>
      <c r="F38" s="39">
        <v>0.87012987012987009</v>
      </c>
      <c r="G38" s="39">
        <v>0.96</v>
      </c>
      <c r="H38" s="38">
        <v>0.98039215686274506</v>
      </c>
      <c r="I38" s="38">
        <v>0.89655172413793105</v>
      </c>
      <c r="J38" s="38">
        <v>0</v>
      </c>
      <c r="K38" s="38">
        <v>0</v>
      </c>
      <c r="L38" s="38"/>
      <c r="M38" s="38"/>
      <c r="N38" s="38"/>
      <c r="O38" s="38"/>
      <c r="P38" s="40">
        <f>SUM(R38:V38)</f>
        <v>3.7070737511305465</v>
      </c>
      <c r="R38" s="9">
        <f t="shared" si="22"/>
        <v>0.98039215686274506</v>
      </c>
      <c r="S38" s="9">
        <f t="shared" ref="S38:S82" si="27">LARGE(F38:O38,2)</f>
        <v>0.96</v>
      </c>
      <c r="T38" s="9">
        <f t="shared" si="23"/>
        <v>0.89655172413793105</v>
      </c>
      <c r="U38" s="9">
        <f t="shared" si="24"/>
        <v>0.87012987012987009</v>
      </c>
      <c r="V38" s="9">
        <f t="shared" si="25"/>
        <v>0</v>
      </c>
      <c r="W38" s="9">
        <f t="shared" si="26"/>
        <v>0</v>
      </c>
    </row>
    <row r="39" spans="1:23" x14ac:dyDescent="0.3">
      <c r="A39" s="36">
        <v>3</v>
      </c>
      <c r="B39" s="51" t="s">
        <v>114</v>
      </c>
      <c r="C39" s="52" t="s">
        <v>54</v>
      </c>
      <c r="D39" s="53" t="s">
        <v>10</v>
      </c>
      <c r="E39" s="43">
        <f>COUNTIF(F39:M39,"&gt;0")</f>
        <v>4</v>
      </c>
      <c r="F39" s="39">
        <v>0.92207792207792205</v>
      </c>
      <c r="G39" s="39">
        <v>0.84</v>
      </c>
      <c r="H39" s="38">
        <v>0.98039215686274506</v>
      </c>
      <c r="I39" s="38">
        <v>0.89655172413793105</v>
      </c>
      <c r="J39" s="38">
        <v>0</v>
      </c>
      <c r="K39" s="38">
        <v>0</v>
      </c>
      <c r="L39" s="38"/>
      <c r="M39" s="38"/>
      <c r="N39" s="38"/>
      <c r="O39" s="38"/>
      <c r="P39" s="40">
        <f>SUM(R39:V39)</f>
        <v>3.6390218030785979</v>
      </c>
      <c r="R39" s="9">
        <f t="shared" si="22"/>
        <v>0.98039215686274506</v>
      </c>
      <c r="S39" s="9">
        <f t="shared" si="27"/>
        <v>0.92207792207792205</v>
      </c>
      <c r="T39" s="9">
        <f t="shared" si="23"/>
        <v>0.89655172413793105</v>
      </c>
      <c r="U39" s="9">
        <f t="shared" si="24"/>
        <v>0.84</v>
      </c>
      <c r="V39" s="9">
        <f t="shared" si="25"/>
        <v>0</v>
      </c>
      <c r="W39" s="9">
        <f t="shared" si="26"/>
        <v>0</v>
      </c>
    </row>
    <row r="40" spans="1:23" x14ac:dyDescent="0.3">
      <c r="A40" s="36">
        <v>4</v>
      </c>
      <c r="B40" s="51" t="s">
        <v>27</v>
      </c>
      <c r="C40" s="52" t="s">
        <v>53</v>
      </c>
      <c r="D40" s="53" t="s">
        <v>28</v>
      </c>
      <c r="E40" s="43">
        <f>COUNTIF(F40:M40,"&gt;0")</f>
        <v>4</v>
      </c>
      <c r="F40" s="39">
        <v>0.81818181818181823</v>
      </c>
      <c r="G40" s="39">
        <v>0.96</v>
      </c>
      <c r="H40" s="38">
        <v>0.98039215686274506</v>
      </c>
      <c r="I40" s="38">
        <v>0.86206896551724133</v>
      </c>
      <c r="J40" s="38">
        <v>0</v>
      </c>
      <c r="K40" s="38">
        <v>0</v>
      </c>
      <c r="L40" s="38"/>
      <c r="M40" s="38"/>
      <c r="N40" s="38"/>
      <c r="O40" s="38"/>
      <c r="P40" s="40">
        <f>SUM(R40:V40)</f>
        <v>3.6206429405618046</v>
      </c>
      <c r="R40" s="9">
        <f t="shared" si="22"/>
        <v>0.98039215686274506</v>
      </c>
      <c r="S40" s="9">
        <f t="shared" si="27"/>
        <v>0.96</v>
      </c>
      <c r="T40" s="9">
        <f t="shared" si="23"/>
        <v>0.86206896551724133</v>
      </c>
      <c r="U40" s="9">
        <f t="shared" si="24"/>
        <v>0.81818181818181823</v>
      </c>
      <c r="V40" s="9">
        <f t="shared" si="25"/>
        <v>0</v>
      </c>
      <c r="W40" s="9">
        <f t="shared" si="26"/>
        <v>0</v>
      </c>
    </row>
    <row r="41" spans="1:23" x14ac:dyDescent="0.3">
      <c r="A41" s="36">
        <v>5</v>
      </c>
      <c r="B41" s="51" t="s">
        <v>124</v>
      </c>
      <c r="C41" s="52" t="s">
        <v>5</v>
      </c>
      <c r="D41" s="53" t="s">
        <v>20</v>
      </c>
      <c r="E41" s="43">
        <f>COUNTIF(F41:M41,"&gt;0")</f>
        <v>4</v>
      </c>
      <c r="F41" s="39">
        <v>0.87012987012987009</v>
      </c>
      <c r="G41" s="39">
        <v>0.88</v>
      </c>
      <c r="H41" s="38">
        <v>0.98039215686274506</v>
      </c>
      <c r="I41" s="38">
        <v>0.87931034482758619</v>
      </c>
      <c r="J41" s="38">
        <v>0</v>
      </c>
      <c r="K41" s="38">
        <v>0</v>
      </c>
      <c r="L41" s="38"/>
      <c r="M41" s="38"/>
      <c r="N41" s="38"/>
      <c r="O41" s="38"/>
      <c r="P41" s="40">
        <f>SUM(R41:V41)</f>
        <v>3.6098323718202012</v>
      </c>
      <c r="R41" s="9">
        <f t="shared" si="22"/>
        <v>0.98039215686274506</v>
      </c>
      <c r="S41" s="9">
        <f t="shared" si="27"/>
        <v>0.88</v>
      </c>
      <c r="T41" s="9">
        <f t="shared" si="23"/>
        <v>0.87931034482758619</v>
      </c>
      <c r="U41" s="9">
        <f t="shared" si="24"/>
        <v>0.87012987012987009</v>
      </c>
      <c r="V41" s="9">
        <f t="shared" si="25"/>
        <v>0</v>
      </c>
      <c r="W41" s="9">
        <f t="shared" si="26"/>
        <v>0</v>
      </c>
    </row>
    <row r="42" spans="1:23" x14ac:dyDescent="0.3">
      <c r="A42" s="36">
        <v>6</v>
      </c>
      <c r="B42" s="51" t="s">
        <v>55</v>
      </c>
      <c r="C42" s="52" t="s">
        <v>5</v>
      </c>
      <c r="D42" s="53" t="s">
        <v>6</v>
      </c>
      <c r="E42" s="43">
        <f>COUNTIF(F42:O42,"&gt;0")</f>
        <v>4</v>
      </c>
      <c r="F42" s="39">
        <v>0.92207792207792205</v>
      </c>
      <c r="G42" s="39">
        <v>0.8666666666666667</v>
      </c>
      <c r="H42" s="38">
        <v>0.94117647058823528</v>
      </c>
      <c r="I42" s="38">
        <v>0.84482758620689657</v>
      </c>
      <c r="J42" s="38">
        <v>0</v>
      </c>
      <c r="K42" s="38">
        <v>0</v>
      </c>
      <c r="L42" s="38"/>
      <c r="M42" s="38"/>
      <c r="N42" s="38"/>
      <c r="O42" s="38"/>
      <c r="P42" s="40">
        <f>SUM(R42:V42)</f>
        <v>3.5747486455397208</v>
      </c>
      <c r="R42" s="9">
        <f t="shared" si="22"/>
        <v>0.94117647058823528</v>
      </c>
      <c r="S42" s="9">
        <f t="shared" si="27"/>
        <v>0.92207792207792205</v>
      </c>
      <c r="T42" s="9">
        <f t="shared" si="23"/>
        <v>0.8666666666666667</v>
      </c>
      <c r="U42" s="9">
        <f t="shared" si="24"/>
        <v>0.84482758620689657</v>
      </c>
      <c r="V42" s="9">
        <f t="shared" si="25"/>
        <v>0</v>
      </c>
      <c r="W42" s="9">
        <f t="shared" si="26"/>
        <v>0</v>
      </c>
    </row>
    <row r="43" spans="1:23" x14ac:dyDescent="0.3">
      <c r="A43" s="36">
        <v>7</v>
      </c>
      <c r="B43" s="51" t="s">
        <v>113</v>
      </c>
      <c r="C43" s="52" t="s">
        <v>43</v>
      </c>
      <c r="D43" s="53" t="s">
        <v>112</v>
      </c>
      <c r="E43" s="43">
        <f>COUNTIF(F43:M43,"&gt;0")</f>
        <v>4</v>
      </c>
      <c r="F43" s="39">
        <v>0.92207792207792205</v>
      </c>
      <c r="G43" s="39">
        <v>0.92</v>
      </c>
      <c r="H43" s="38">
        <v>0.88235294117647056</v>
      </c>
      <c r="I43" s="38">
        <v>0.81034482758620685</v>
      </c>
      <c r="J43" s="38">
        <v>0</v>
      </c>
      <c r="K43" s="38">
        <v>0</v>
      </c>
      <c r="L43" s="38"/>
      <c r="M43" s="38"/>
      <c r="N43" s="38"/>
      <c r="O43" s="38"/>
      <c r="P43" s="40">
        <f>SUM(R43:V43)</f>
        <v>3.5347756908405996</v>
      </c>
      <c r="R43" s="9">
        <f t="shared" si="22"/>
        <v>0.92207792207792205</v>
      </c>
      <c r="S43" s="9">
        <f t="shared" si="27"/>
        <v>0.92</v>
      </c>
      <c r="T43" s="9">
        <f t="shared" si="23"/>
        <v>0.88235294117647056</v>
      </c>
      <c r="U43" s="9">
        <f t="shared" si="24"/>
        <v>0.81034482758620685</v>
      </c>
      <c r="V43" s="9">
        <f t="shared" si="25"/>
        <v>0</v>
      </c>
      <c r="W43" s="9">
        <f t="shared" si="26"/>
        <v>0</v>
      </c>
    </row>
    <row r="44" spans="1:23" x14ac:dyDescent="0.3">
      <c r="A44" s="36">
        <v>8</v>
      </c>
      <c r="B44" s="51" t="s">
        <v>136</v>
      </c>
      <c r="C44" s="52" t="s">
        <v>134</v>
      </c>
      <c r="D44" s="53" t="s">
        <v>135</v>
      </c>
      <c r="E44" s="43">
        <f>COUNTIF(F44:M44,"&gt;0")</f>
        <v>4</v>
      </c>
      <c r="F44" s="39">
        <v>0.80519480519480524</v>
      </c>
      <c r="G44" s="39">
        <v>0.85333333333333339</v>
      </c>
      <c r="H44" s="38">
        <v>0.92156862745098034</v>
      </c>
      <c r="I44" s="38">
        <v>0.87931034482758619</v>
      </c>
      <c r="J44" s="38">
        <v>0</v>
      </c>
      <c r="K44" s="38">
        <v>0</v>
      </c>
      <c r="L44" s="38"/>
      <c r="M44" s="38"/>
      <c r="N44" s="38"/>
      <c r="O44" s="38"/>
      <c r="P44" s="40">
        <f>SUM(R44:V44)</f>
        <v>3.4594071108067053</v>
      </c>
      <c r="R44" s="9">
        <f t="shared" si="22"/>
        <v>0.92156862745098034</v>
      </c>
      <c r="S44" s="9">
        <f t="shared" si="27"/>
        <v>0.87931034482758619</v>
      </c>
      <c r="T44" s="9">
        <f t="shared" si="23"/>
        <v>0.85333333333333339</v>
      </c>
      <c r="U44" s="9">
        <f t="shared" si="24"/>
        <v>0.80519480519480524</v>
      </c>
      <c r="V44" s="9">
        <f t="shared" si="25"/>
        <v>0</v>
      </c>
      <c r="W44" s="9">
        <f t="shared" si="26"/>
        <v>0</v>
      </c>
    </row>
    <row r="45" spans="1:23" x14ac:dyDescent="0.3">
      <c r="A45" s="36">
        <v>9</v>
      </c>
      <c r="B45" s="164" t="s">
        <v>249</v>
      </c>
      <c r="C45" s="159" t="s">
        <v>137</v>
      </c>
      <c r="D45" s="170" t="s">
        <v>138</v>
      </c>
      <c r="E45" s="43">
        <f>COUNTIF(F45:M45,"&gt;0")</f>
        <v>4</v>
      </c>
      <c r="F45" s="38">
        <v>0.79220779220779225</v>
      </c>
      <c r="G45" s="38">
        <v>0.85333333333333339</v>
      </c>
      <c r="H45" s="38">
        <v>0.92156862745098034</v>
      </c>
      <c r="I45" s="38">
        <v>0.81034482758620685</v>
      </c>
      <c r="J45" s="38">
        <v>0</v>
      </c>
      <c r="K45" s="38">
        <v>0</v>
      </c>
      <c r="L45" s="38"/>
      <c r="M45" s="38"/>
      <c r="N45" s="38"/>
      <c r="O45" s="38"/>
      <c r="P45" s="40">
        <f>SUM(R45:V45)</f>
        <v>3.3774545805783127</v>
      </c>
      <c r="R45" s="9">
        <f t="shared" si="22"/>
        <v>0.92156862745098034</v>
      </c>
      <c r="S45" s="9">
        <f t="shared" si="27"/>
        <v>0.85333333333333339</v>
      </c>
      <c r="T45" s="9">
        <f t="shared" si="23"/>
        <v>0.81034482758620685</v>
      </c>
      <c r="U45" s="9">
        <f t="shared" si="24"/>
        <v>0.79220779220779225</v>
      </c>
      <c r="V45" s="9">
        <f t="shared" si="25"/>
        <v>0</v>
      </c>
      <c r="W45" s="9">
        <f t="shared" si="26"/>
        <v>0</v>
      </c>
    </row>
    <row r="46" spans="1:23" x14ac:dyDescent="0.3">
      <c r="A46" s="36">
        <v>10</v>
      </c>
      <c r="B46" s="51" t="s">
        <v>88</v>
      </c>
      <c r="C46" s="52" t="s">
        <v>89</v>
      </c>
      <c r="D46" s="53" t="s">
        <v>90</v>
      </c>
      <c r="E46" s="43">
        <f>COUNTIF(F46:M46,"&gt;0")</f>
        <v>4</v>
      </c>
      <c r="F46" s="39">
        <v>0.83116883116883122</v>
      </c>
      <c r="G46" s="39">
        <v>0.77333333333333332</v>
      </c>
      <c r="H46" s="38">
        <v>0.78431372549019607</v>
      </c>
      <c r="I46" s="38">
        <v>0.7068965517241379</v>
      </c>
      <c r="J46" s="38">
        <v>0</v>
      </c>
      <c r="K46" s="38">
        <v>0</v>
      </c>
      <c r="L46" s="38"/>
      <c r="M46" s="38"/>
      <c r="N46" s="38"/>
      <c r="O46" s="38"/>
      <c r="P46" s="40">
        <f>SUM(R46:V46)</f>
        <v>3.0957124417164987</v>
      </c>
      <c r="R46" s="9">
        <f t="shared" si="22"/>
        <v>0.83116883116883122</v>
      </c>
      <c r="S46" s="9">
        <f t="shared" si="27"/>
        <v>0.78431372549019607</v>
      </c>
      <c r="T46" s="9">
        <f t="shared" si="23"/>
        <v>0.77333333333333332</v>
      </c>
      <c r="U46" s="9">
        <f t="shared" si="24"/>
        <v>0.7068965517241379</v>
      </c>
      <c r="V46" s="9">
        <f t="shared" si="25"/>
        <v>0</v>
      </c>
      <c r="W46" s="9">
        <f t="shared" si="26"/>
        <v>0</v>
      </c>
    </row>
    <row r="47" spans="1:23" x14ac:dyDescent="0.3">
      <c r="A47" s="36">
        <v>11</v>
      </c>
      <c r="B47" s="51" t="s">
        <v>133</v>
      </c>
      <c r="C47" s="52" t="s">
        <v>9</v>
      </c>
      <c r="D47" s="53" t="s">
        <v>86</v>
      </c>
      <c r="E47" s="43">
        <f>COUNTIF(F47:M47,"&gt;0")</f>
        <v>4</v>
      </c>
      <c r="F47" s="39">
        <v>0.83116883116883122</v>
      </c>
      <c r="G47" s="39">
        <v>0.88</v>
      </c>
      <c r="H47" s="38">
        <v>0.68627450980392157</v>
      </c>
      <c r="I47" s="38">
        <v>0.67241379310344829</v>
      </c>
      <c r="J47" s="38">
        <v>0</v>
      </c>
      <c r="K47" s="38">
        <v>0</v>
      </c>
      <c r="L47" s="38"/>
      <c r="M47" s="38"/>
      <c r="N47" s="38"/>
      <c r="O47" s="38"/>
      <c r="P47" s="40">
        <f>SUM(R47:V47)</f>
        <v>3.0698571340762015</v>
      </c>
      <c r="R47" s="9">
        <f t="shared" si="22"/>
        <v>0.88</v>
      </c>
      <c r="S47" s="9">
        <f t="shared" si="27"/>
        <v>0.83116883116883122</v>
      </c>
      <c r="T47" s="9">
        <f t="shared" si="23"/>
        <v>0.68627450980392157</v>
      </c>
      <c r="U47" s="9">
        <f t="shared" si="24"/>
        <v>0.67241379310344829</v>
      </c>
      <c r="V47" s="9">
        <f t="shared" si="25"/>
        <v>0</v>
      </c>
      <c r="W47" s="9">
        <f t="shared" si="26"/>
        <v>0</v>
      </c>
    </row>
    <row r="48" spans="1:23" x14ac:dyDescent="0.3">
      <c r="A48" s="36">
        <v>12</v>
      </c>
      <c r="B48" s="51" t="s">
        <v>79</v>
      </c>
      <c r="C48" s="52" t="s">
        <v>9</v>
      </c>
      <c r="D48" s="53" t="s">
        <v>80</v>
      </c>
      <c r="E48" s="43">
        <f>COUNTIF(F48:M48,"&gt;0")</f>
        <v>3</v>
      </c>
      <c r="F48" s="39">
        <v>0</v>
      </c>
      <c r="G48" s="39">
        <v>0.8666666666666667</v>
      </c>
      <c r="H48" s="38">
        <v>1</v>
      </c>
      <c r="I48" s="38">
        <v>0.91379310344827591</v>
      </c>
      <c r="J48" s="38">
        <v>0</v>
      </c>
      <c r="K48" s="38">
        <v>0</v>
      </c>
      <c r="L48" s="38"/>
      <c r="M48" s="38"/>
      <c r="N48" s="38"/>
      <c r="O48" s="38"/>
      <c r="P48" s="40">
        <f>SUM(R48:V48)</f>
        <v>2.7804597701149425</v>
      </c>
      <c r="R48" s="9">
        <f t="shared" si="22"/>
        <v>1</v>
      </c>
      <c r="S48" s="9">
        <f t="shared" si="27"/>
        <v>0.91379310344827591</v>
      </c>
      <c r="T48" s="9">
        <f t="shared" si="23"/>
        <v>0.8666666666666667</v>
      </c>
      <c r="U48" s="9">
        <f t="shared" si="24"/>
        <v>0</v>
      </c>
      <c r="V48" s="9">
        <f t="shared" si="25"/>
        <v>0</v>
      </c>
      <c r="W48" s="9">
        <f t="shared" si="26"/>
        <v>0</v>
      </c>
    </row>
    <row r="49" spans="1:23" x14ac:dyDescent="0.3">
      <c r="A49" s="36">
        <v>13</v>
      </c>
      <c r="B49" s="51" t="s">
        <v>123</v>
      </c>
      <c r="C49" s="52" t="s">
        <v>11</v>
      </c>
      <c r="D49" s="53" t="s">
        <v>122</v>
      </c>
      <c r="E49" s="43">
        <f>COUNTIF(F49:M49,"&gt;0")</f>
        <v>3</v>
      </c>
      <c r="F49" s="39">
        <v>0.87012987012987009</v>
      </c>
      <c r="G49" s="39">
        <v>0.84</v>
      </c>
      <c r="H49" s="38">
        <v>0.88235294117647056</v>
      </c>
      <c r="I49" s="38">
        <v>0</v>
      </c>
      <c r="J49" s="38">
        <v>0</v>
      </c>
      <c r="K49" s="38">
        <v>0</v>
      </c>
      <c r="L49" s="38"/>
      <c r="M49" s="38"/>
      <c r="N49" s="38"/>
      <c r="O49" s="38"/>
      <c r="P49" s="40">
        <f>SUM(R49:V49)</f>
        <v>2.5924828113063407</v>
      </c>
      <c r="R49" s="9">
        <f t="shared" si="22"/>
        <v>0.88235294117647056</v>
      </c>
      <c r="S49" s="9">
        <f t="shared" si="27"/>
        <v>0.87012987012987009</v>
      </c>
      <c r="T49" s="9">
        <f t="shared" si="23"/>
        <v>0.84</v>
      </c>
      <c r="U49" s="9">
        <f t="shared" si="24"/>
        <v>0</v>
      </c>
      <c r="V49" s="9">
        <f t="shared" si="25"/>
        <v>0</v>
      </c>
      <c r="W49" s="9">
        <f t="shared" si="26"/>
        <v>0</v>
      </c>
    </row>
    <row r="50" spans="1:23" x14ac:dyDescent="0.3">
      <c r="A50" s="36">
        <v>14</v>
      </c>
      <c r="B50" s="51" t="s">
        <v>17</v>
      </c>
      <c r="C50" s="52" t="s">
        <v>18</v>
      </c>
      <c r="D50" s="53" t="s">
        <v>19</v>
      </c>
      <c r="E50" s="43">
        <f>COUNTIF(F50:M50,"&gt;0")</f>
        <v>3</v>
      </c>
      <c r="F50" s="39">
        <v>0.83116883116883122</v>
      </c>
      <c r="G50" s="39">
        <v>0</v>
      </c>
      <c r="H50" s="38">
        <v>0.86274509803921573</v>
      </c>
      <c r="I50" s="38">
        <v>0.89655172413793105</v>
      </c>
      <c r="J50" s="38">
        <v>0</v>
      </c>
      <c r="K50" s="38">
        <v>0</v>
      </c>
      <c r="L50" s="38"/>
      <c r="M50" s="38"/>
      <c r="N50" s="38"/>
      <c r="O50" s="38"/>
      <c r="P50" s="40">
        <f>SUM(R50:V50)</f>
        <v>2.5904656533459782</v>
      </c>
      <c r="R50" s="9">
        <f t="shared" si="22"/>
        <v>0.89655172413793105</v>
      </c>
      <c r="S50" s="9">
        <f t="shared" si="27"/>
        <v>0.86274509803921573</v>
      </c>
      <c r="T50" s="9">
        <f t="shared" si="23"/>
        <v>0.83116883116883122</v>
      </c>
      <c r="U50" s="9">
        <f t="shared" si="24"/>
        <v>0</v>
      </c>
      <c r="V50" s="9">
        <f t="shared" si="25"/>
        <v>0</v>
      </c>
      <c r="W50" s="9">
        <f t="shared" si="26"/>
        <v>0</v>
      </c>
    </row>
    <row r="51" spans="1:23" x14ac:dyDescent="0.3">
      <c r="A51" s="36">
        <v>15</v>
      </c>
      <c r="B51" s="51" t="s">
        <v>12</v>
      </c>
      <c r="C51" s="52" t="s">
        <v>12</v>
      </c>
      <c r="D51" s="53" t="s">
        <v>93</v>
      </c>
      <c r="E51" s="43">
        <f>COUNTIF(F51:M51,"&gt;0")</f>
        <v>3</v>
      </c>
      <c r="F51" s="39">
        <v>0.92207792207792205</v>
      </c>
      <c r="G51" s="39">
        <v>0.84</v>
      </c>
      <c r="H51" s="38">
        <v>0</v>
      </c>
      <c r="I51" s="38">
        <v>0.81034482758620685</v>
      </c>
      <c r="J51" s="38">
        <v>0</v>
      </c>
      <c r="K51" s="38">
        <v>0</v>
      </c>
      <c r="L51" s="39"/>
      <c r="M51" s="38"/>
      <c r="N51" s="38"/>
      <c r="O51" s="38"/>
      <c r="P51" s="40">
        <f>SUM(R51:V51)</f>
        <v>2.572422749664129</v>
      </c>
      <c r="R51" s="9">
        <f t="shared" si="22"/>
        <v>0.92207792207792205</v>
      </c>
      <c r="S51" s="9">
        <f t="shared" si="27"/>
        <v>0.84</v>
      </c>
      <c r="T51" s="9">
        <f t="shared" si="23"/>
        <v>0.81034482758620685</v>
      </c>
      <c r="U51" s="9">
        <f t="shared" si="24"/>
        <v>0</v>
      </c>
      <c r="V51" s="9">
        <f t="shared" si="25"/>
        <v>0</v>
      </c>
      <c r="W51" s="9">
        <f t="shared" si="26"/>
        <v>0</v>
      </c>
    </row>
    <row r="52" spans="1:23" x14ac:dyDescent="0.3">
      <c r="A52" s="36">
        <v>16</v>
      </c>
      <c r="B52" s="51" t="s">
        <v>130</v>
      </c>
      <c r="C52" s="52" t="s">
        <v>128</v>
      </c>
      <c r="D52" s="53" t="s">
        <v>129</v>
      </c>
      <c r="E52" s="43">
        <f>COUNTIF(F52:M52,"&gt;0")</f>
        <v>3</v>
      </c>
      <c r="F52" s="39">
        <v>0.8571428571428571</v>
      </c>
      <c r="G52" s="39">
        <v>0.85333333333333339</v>
      </c>
      <c r="H52" s="38">
        <v>0.82352941176470584</v>
      </c>
      <c r="I52" s="38">
        <v>0</v>
      </c>
      <c r="J52" s="38">
        <v>0</v>
      </c>
      <c r="K52" s="38">
        <v>0</v>
      </c>
      <c r="L52" s="38"/>
      <c r="M52" s="38"/>
      <c r="N52" s="38"/>
      <c r="O52" s="38"/>
      <c r="P52" s="40">
        <f>SUM(R52:V52)</f>
        <v>2.5340056022408963</v>
      </c>
      <c r="R52" s="9">
        <f t="shared" si="22"/>
        <v>0.8571428571428571</v>
      </c>
      <c r="S52" s="9">
        <f t="shared" si="27"/>
        <v>0.85333333333333339</v>
      </c>
      <c r="T52" s="9">
        <f t="shared" si="23"/>
        <v>0.82352941176470584</v>
      </c>
      <c r="U52" s="9">
        <f t="shared" si="24"/>
        <v>0</v>
      </c>
      <c r="V52" s="9">
        <f t="shared" si="25"/>
        <v>0</v>
      </c>
      <c r="W52" s="9">
        <f t="shared" si="26"/>
        <v>0</v>
      </c>
    </row>
    <row r="53" spans="1:23" x14ac:dyDescent="0.3">
      <c r="A53" s="36">
        <v>17</v>
      </c>
      <c r="B53" s="51" t="s">
        <v>125</v>
      </c>
      <c r="C53" s="52" t="s">
        <v>56</v>
      </c>
      <c r="D53" s="53" t="s">
        <v>13</v>
      </c>
      <c r="E53" s="43">
        <f>COUNTIF(F53:M53,"&gt;0")</f>
        <v>3</v>
      </c>
      <c r="F53" s="39">
        <v>0.87012987012987009</v>
      </c>
      <c r="G53" s="39">
        <v>0</v>
      </c>
      <c r="H53" s="38">
        <v>0.78431372549019607</v>
      </c>
      <c r="I53" s="38">
        <v>0.82758620689655171</v>
      </c>
      <c r="J53" s="38">
        <v>0</v>
      </c>
      <c r="K53" s="38">
        <v>0</v>
      </c>
      <c r="L53" s="38"/>
      <c r="M53" s="38"/>
      <c r="N53" s="38"/>
      <c r="O53" s="38"/>
      <c r="P53" s="40">
        <f>SUM(R53:V53)</f>
        <v>2.4820298025166179</v>
      </c>
      <c r="R53" s="9">
        <f t="shared" si="22"/>
        <v>0.87012987012987009</v>
      </c>
      <c r="S53" s="9">
        <f t="shared" si="27"/>
        <v>0.82758620689655171</v>
      </c>
      <c r="T53" s="9">
        <f t="shared" si="23"/>
        <v>0.78431372549019607</v>
      </c>
      <c r="U53" s="9">
        <f t="shared" si="24"/>
        <v>0</v>
      </c>
      <c r="V53" s="9">
        <f t="shared" si="25"/>
        <v>0</v>
      </c>
      <c r="W53" s="9">
        <f t="shared" si="26"/>
        <v>0</v>
      </c>
    </row>
    <row r="54" spans="1:23" x14ac:dyDescent="0.3">
      <c r="A54" s="36">
        <v>18</v>
      </c>
      <c r="B54" s="51" t="s">
        <v>142</v>
      </c>
      <c r="C54" s="52" t="s">
        <v>21</v>
      </c>
      <c r="D54" s="53" t="s">
        <v>143</v>
      </c>
      <c r="E54" s="43">
        <f>COUNTIF(F54:M54,"&gt;0")</f>
        <v>3</v>
      </c>
      <c r="F54" s="39">
        <v>0</v>
      </c>
      <c r="G54" s="39">
        <v>0.81333333333333335</v>
      </c>
      <c r="H54" s="38">
        <v>0.82352941176470584</v>
      </c>
      <c r="I54" s="38">
        <v>0.75862068965517238</v>
      </c>
      <c r="J54" s="38">
        <v>0</v>
      </c>
      <c r="K54" s="38">
        <v>0</v>
      </c>
      <c r="L54" s="38"/>
      <c r="M54" s="38"/>
      <c r="N54" s="38"/>
      <c r="O54" s="38"/>
      <c r="P54" s="40">
        <f>SUM(R54:V54)</f>
        <v>2.3954834347532117</v>
      </c>
      <c r="R54" s="9">
        <f t="shared" si="22"/>
        <v>0.82352941176470584</v>
      </c>
      <c r="S54" s="9">
        <f t="shared" si="27"/>
        <v>0.81333333333333335</v>
      </c>
      <c r="T54" s="9">
        <f t="shared" si="23"/>
        <v>0.75862068965517238</v>
      </c>
      <c r="U54" s="9">
        <f t="shared" si="24"/>
        <v>0</v>
      </c>
      <c r="V54" s="9">
        <f t="shared" si="25"/>
        <v>0</v>
      </c>
      <c r="W54" s="9">
        <f t="shared" si="26"/>
        <v>0</v>
      </c>
    </row>
    <row r="55" spans="1:23" x14ac:dyDescent="0.3">
      <c r="A55" s="36">
        <v>19</v>
      </c>
      <c r="B55" s="51" t="s">
        <v>4</v>
      </c>
      <c r="C55" s="52" t="s">
        <v>48</v>
      </c>
      <c r="D55" s="53" t="s">
        <v>66</v>
      </c>
      <c r="E55" s="43">
        <f>COUNTIF(F55:O55,"&gt;0")</f>
        <v>2</v>
      </c>
      <c r="F55" s="39">
        <v>1</v>
      </c>
      <c r="G55" s="39">
        <v>0.97333333333333338</v>
      </c>
      <c r="H55" s="38">
        <v>0</v>
      </c>
      <c r="I55" s="38">
        <v>0</v>
      </c>
      <c r="J55" s="38">
        <v>0</v>
      </c>
      <c r="K55" s="38">
        <v>0</v>
      </c>
      <c r="L55" s="38"/>
      <c r="M55" s="38"/>
      <c r="N55" s="38"/>
      <c r="O55" s="38"/>
      <c r="P55" s="40">
        <f>SUM(R55:V55)</f>
        <v>1.9733333333333334</v>
      </c>
      <c r="R55" s="9">
        <f t="shared" si="22"/>
        <v>1</v>
      </c>
      <c r="S55" s="9">
        <f t="shared" si="27"/>
        <v>0.97333333333333338</v>
      </c>
      <c r="T55" s="9">
        <f t="shared" si="23"/>
        <v>0</v>
      </c>
      <c r="U55" s="9">
        <f t="shared" si="24"/>
        <v>0</v>
      </c>
      <c r="V55" s="9">
        <f t="shared" si="25"/>
        <v>0</v>
      </c>
      <c r="W55" s="9">
        <f t="shared" si="26"/>
        <v>0</v>
      </c>
    </row>
    <row r="56" spans="1:23" x14ac:dyDescent="0.3">
      <c r="A56" s="36">
        <v>20</v>
      </c>
      <c r="B56" s="51" t="s">
        <v>108</v>
      </c>
      <c r="C56" s="52" t="s">
        <v>106</v>
      </c>
      <c r="D56" s="53" t="s">
        <v>107</v>
      </c>
      <c r="E56" s="43">
        <f>COUNTIF(F56:M56,"&gt;0")</f>
        <v>2</v>
      </c>
      <c r="F56" s="39">
        <v>0.96103896103896103</v>
      </c>
      <c r="G56" s="39">
        <v>1</v>
      </c>
      <c r="H56" s="38">
        <v>0</v>
      </c>
      <c r="I56" s="38">
        <v>0</v>
      </c>
      <c r="J56" s="38">
        <v>0</v>
      </c>
      <c r="K56" s="38">
        <v>0</v>
      </c>
      <c r="L56" s="38"/>
      <c r="M56" s="38"/>
      <c r="N56" s="38"/>
      <c r="O56" s="38"/>
      <c r="P56" s="40">
        <f>SUM(R56:V56)</f>
        <v>1.9610389610389611</v>
      </c>
      <c r="R56" s="9">
        <f t="shared" si="22"/>
        <v>1</v>
      </c>
      <c r="S56" s="9">
        <f t="shared" si="27"/>
        <v>0.96103896103896103</v>
      </c>
      <c r="T56" s="9">
        <f t="shared" si="23"/>
        <v>0</v>
      </c>
      <c r="U56" s="9">
        <f t="shared" si="24"/>
        <v>0</v>
      </c>
      <c r="V56" s="9">
        <f t="shared" si="25"/>
        <v>0</v>
      </c>
      <c r="W56" s="9">
        <f t="shared" si="26"/>
        <v>0</v>
      </c>
    </row>
    <row r="57" spans="1:23" x14ac:dyDescent="0.3">
      <c r="A57" s="36">
        <v>21</v>
      </c>
      <c r="B57" s="51" t="s">
        <v>0</v>
      </c>
      <c r="C57" s="52" t="s">
        <v>1</v>
      </c>
      <c r="D57" s="53" t="s">
        <v>2</v>
      </c>
      <c r="E57" s="43">
        <f>COUNTIF(F57:M57,"&gt;0")</f>
        <v>2</v>
      </c>
      <c r="F57" s="39">
        <v>0.96103896103896103</v>
      </c>
      <c r="G57" s="39">
        <v>0.93333333333333335</v>
      </c>
      <c r="H57" s="38">
        <v>0</v>
      </c>
      <c r="I57" s="38">
        <v>0</v>
      </c>
      <c r="J57" s="38">
        <v>0</v>
      </c>
      <c r="K57" s="38">
        <v>0</v>
      </c>
      <c r="L57" s="38"/>
      <c r="M57" s="39"/>
      <c r="N57" s="39"/>
      <c r="O57" s="39"/>
      <c r="P57" s="40">
        <f>SUM(R57:V57)</f>
        <v>1.8943722943722943</v>
      </c>
      <c r="R57" s="9">
        <f t="shared" si="22"/>
        <v>0.96103896103896103</v>
      </c>
      <c r="S57" s="9">
        <f t="shared" si="27"/>
        <v>0.93333333333333335</v>
      </c>
      <c r="T57" s="9">
        <f t="shared" si="23"/>
        <v>0</v>
      </c>
      <c r="U57" s="9">
        <f t="shared" si="24"/>
        <v>0</v>
      </c>
      <c r="V57" s="9">
        <f t="shared" si="25"/>
        <v>0</v>
      </c>
      <c r="W57" s="9">
        <f t="shared" si="26"/>
        <v>0</v>
      </c>
    </row>
    <row r="58" spans="1:23" x14ac:dyDescent="0.3">
      <c r="A58" s="36">
        <v>22</v>
      </c>
      <c r="B58" s="164" t="s">
        <v>242</v>
      </c>
      <c r="C58" s="159" t="s">
        <v>200</v>
      </c>
      <c r="D58" s="170" t="s">
        <v>243</v>
      </c>
      <c r="E58" s="43">
        <f>COUNTIF(F58:M58,"&gt;0")</f>
        <v>2</v>
      </c>
      <c r="F58" s="38">
        <v>0</v>
      </c>
      <c r="G58" s="38">
        <v>0</v>
      </c>
      <c r="H58" s="38">
        <v>0.90196078431372551</v>
      </c>
      <c r="I58" s="38">
        <v>0.87931034482758619</v>
      </c>
      <c r="J58" s="38">
        <v>0</v>
      </c>
      <c r="K58" s="38">
        <v>0</v>
      </c>
      <c r="L58" s="38"/>
      <c r="M58" s="38"/>
      <c r="N58" s="38"/>
      <c r="O58" s="38"/>
      <c r="P58" s="40">
        <f>SUM(R58:V58)</f>
        <v>1.7812711291413117</v>
      </c>
      <c r="R58" s="9">
        <f t="shared" si="22"/>
        <v>0.90196078431372551</v>
      </c>
      <c r="S58" s="9">
        <f t="shared" si="27"/>
        <v>0.87931034482758619</v>
      </c>
      <c r="T58" s="9">
        <f t="shared" si="23"/>
        <v>0</v>
      </c>
      <c r="U58" s="9">
        <f t="shared" si="24"/>
        <v>0</v>
      </c>
      <c r="V58" s="9">
        <f t="shared" si="25"/>
        <v>0</v>
      </c>
      <c r="W58" s="9">
        <f t="shared" si="26"/>
        <v>0</v>
      </c>
    </row>
    <row r="59" spans="1:23" x14ac:dyDescent="0.3">
      <c r="A59" s="36">
        <v>23</v>
      </c>
      <c r="B59" s="51" t="s">
        <v>76</v>
      </c>
      <c r="C59" s="52" t="s">
        <v>77</v>
      </c>
      <c r="D59" s="53" t="s">
        <v>78</v>
      </c>
      <c r="E59" s="43">
        <f>COUNTIF(F59:M59,"&gt;0")</f>
        <v>2</v>
      </c>
      <c r="F59" s="39">
        <v>0.88311688311688308</v>
      </c>
      <c r="G59" s="39">
        <v>0.89333333333333331</v>
      </c>
      <c r="H59" s="38">
        <v>0</v>
      </c>
      <c r="I59" s="38">
        <v>0</v>
      </c>
      <c r="J59" s="38">
        <v>0</v>
      </c>
      <c r="K59" s="38">
        <v>0</v>
      </c>
      <c r="L59" s="38"/>
      <c r="M59" s="38"/>
      <c r="N59" s="38"/>
      <c r="O59" s="38"/>
      <c r="P59" s="40">
        <f>SUM(R59:V59)</f>
        <v>1.7764502164502165</v>
      </c>
      <c r="R59" s="9">
        <f t="shared" si="22"/>
        <v>0.89333333333333331</v>
      </c>
      <c r="S59" s="9">
        <f t="shared" si="27"/>
        <v>0.88311688311688308</v>
      </c>
      <c r="T59" s="9">
        <f t="shared" si="23"/>
        <v>0</v>
      </c>
      <c r="U59" s="9">
        <f t="shared" si="24"/>
        <v>0</v>
      </c>
      <c r="V59" s="9">
        <f t="shared" si="25"/>
        <v>0</v>
      </c>
      <c r="W59" s="9">
        <f t="shared" si="26"/>
        <v>0</v>
      </c>
    </row>
    <row r="60" spans="1:23" x14ac:dyDescent="0.3">
      <c r="A60" s="36">
        <v>24</v>
      </c>
      <c r="B60" s="51" t="s">
        <v>118</v>
      </c>
      <c r="C60" s="52" t="s">
        <v>12</v>
      </c>
      <c r="D60" s="53" t="s">
        <v>81</v>
      </c>
      <c r="E60" s="43">
        <f>COUNTIF(F60:M60,"&gt;0")</f>
        <v>2</v>
      </c>
      <c r="F60" s="39">
        <v>0.89610389610389607</v>
      </c>
      <c r="G60" s="39">
        <v>0.88</v>
      </c>
      <c r="H60" s="38">
        <v>0</v>
      </c>
      <c r="I60" s="38">
        <v>0</v>
      </c>
      <c r="J60" s="38">
        <v>0</v>
      </c>
      <c r="K60" s="38">
        <v>0</v>
      </c>
      <c r="L60" s="38"/>
      <c r="M60" s="38"/>
      <c r="N60" s="38"/>
      <c r="O60" s="38"/>
      <c r="P60" s="40">
        <f>SUM(R60:V60)</f>
        <v>1.776103896103896</v>
      </c>
      <c r="R60" s="9">
        <f t="shared" si="22"/>
        <v>0.89610389610389607</v>
      </c>
      <c r="S60" s="9">
        <f t="shared" si="27"/>
        <v>0.88</v>
      </c>
      <c r="T60" s="9">
        <f t="shared" si="23"/>
        <v>0</v>
      </c>
      <c r="U60" s="9">
        <f t="shared" si="24"/>
        <v>0</v>
      </c>
      <c r="V60" s="9">
        <f t="shared" si="25"/>
        <v>0</v>
      </c>
      <c r="W60" s="9">
        <f t="shared" si="26"/>
        <v>0</v>
      </c>
    </row>
    <row r="61" spans="1:23" x14ac:dyDescent="0.3">
      <c r="A61" s="36">
        <v>25</v>
      </c>
      <c r="B61" s="164" t="s">
        <v>247</v>
      </c>
      <c r="C61" s="159" t="s">
        <v>12</v>
      </c>
      <c r="D61" s="170" t="s">
        <v>248</v>
      </c>
      <c r="E61" s="43">
        <f>COUNTIF(F61:M61,"&gt;0")</f>
        <v>2</v>
      </c>
      <c r="F61" s="38">
        <v>0</v>
      </c>
      <c r="G61" s="38">
        <v>0</v>
      </c>
      <c r="H61" s="38">
        <v>0.98039215686274506</v>
      </c>
      <c r="I61" s="38">
        <v>0.7931034482758621</v>
      </c>
      <c r="J61" s="38">
        <v>0</v>
      </c>
      <c r="K61" s="38">
        <v>0</v>
      </c>
      <c r="L61" s="38"/>
      <c r="M61" s="38"/>
      <c r="N61" s="38"/>
      <c r="O61" s="38"/>
      <c r="P61" s="40">
        <f>SUM(R61:V61)</f>
        <v>1.7734956051386073</v>
      </c>
      <c r="R61" s="9">
        <f t="shared" si="22"/>
        <v>0.98039215686274506</v>
      </c>
      <c r="S61" s="9">
        <f t="shared" si="27"/>
        <v>0.7931034482758621</v>
      </c>
      <c r="T61" s="9">
        <f t="shared" si="23"/>
        <v>0</v>
      </c>
      <c r="U61" s="9">
        <f t="shared" si="24"/>
        <v>0</v>
      </c>
      <c r="V61" s="9">
        <f t="shared" si="25"/>
        <v>0</v>
      </c>
      <c r="W61" s="9">
        <f t="shared" si="26"/>
        <v>0</v>
      </c>
    </row>
    <row r="62" spans="1:23" x14ac:dyDescent="0.3">
      <c r="A62" s="36">
        <v>26</v>
      </c>
      <c r="B62" s="51" t="s">
        <v>244</v>
      </c>
      <c r="C62" s="52" t="s">
        <v>25</v>
      </c>
      <c r="D62" s="53" t="s">
        <v>228</v>
      </c>
      <c r="E62" s="43">
        <f>COUNTIF(F62:M62,"&gt;0")</f>
        <v>2</v>
      </c>
      <c r="F62" s="38">
        <v>0</v>
      </c>
      <c r="G62" s="38">
        <v>0</v>
      </c>
      <c r="H62" s="38">
        <v>0.94117647058823528</v>
      </c>
      <c r="I62" s="38">
        <v>0.82758620689655171</v>
      </c>
      <c r="J62" s="38">
        <v>0</v>
      </c>
      <c r="K62" s="38">
        <v>0</v>
      </c>
      <c r="L62" s="38"/>
      <c r="M62" s="38"/>
      <c r="N62" s="38"/>
      <c r="O62" s="38"/>
      <c r="P62" s="40">
        <f>SUM(R62:V62)</f>
        <v>1.7687626774847871</v>
      </c>
      <c r="R62" s="9">
        <f t="shared" si="22"/>
        <v>0.94117647058823528</v>
      </c>
      <c r="S62" s="9">
        <f t="shared" si="27"/>
        <v>0.82758620689655171</v>
      </c>
      <c r="T62" s="9">
        <f t="shared" si="23"/>
        <v>0</v>
      </c>
      <c r="U62" s="9">
        <f t="shared" si="24"/>
        <v>0</v>
      </c>
      <c r="V62" s="9">
        <f t="shared" si="25"/>
        <v>0</v>
      </c>
      <c r="W62" s="9">
        <f t="shared" si="26"/>
        <v>0</v>
      </c>
    </row>
    <row r="63" spans="1:23" x14ac:dyDescent="0.3">
      <c r="A63" s="36">
        <v>27</v>
      </c>
      <c r="B63" s="164" t="s">
        <v>245</v>
      </c>
      <c r="C63" s="159" t="s">
        <v>54</v>
      </c>
      <c r="D63" s="170" t="s">
        <v>246</v>
      </c>
      <c r="E63" s="43">
        <f>COUNTIF(F63:M63,"&gt;0")</f>
        <v>2</v>
      </c>
      <c r="F63" s="38">
        <v>0</v>
      </c>
      <c r="G63" s="38">
        <v>0</v>
      </c>
      <c r="H63" s="38">
        <v>0.86274509803921573</v>
      </c>
      <c r="I63" s="38">
        <v>0.89655172413793105</v>
      </c>
      <c r="J63" s="38">
        <v>0</v>
      </c>
      <c r="K63" s="38">
        <v>0</v>
      </c>
      <c r="L63" s="38"/>
      <c r="M63" s="38"/>
      <c r="N63" s="38"/>
      <c r="O63" s="38"/>
      <c r="P63" s="40">
        <f>SUM(R63:V63)</f>
        <v>1.7592968221771468</v>
      </c>
      <c r="R63" s="9">
        <f t="shared" si="22"/>
        <v>0.89655172413793105</v>
      </c>
      <c r="S63" s="9">
        <f t="shared" si="27"/>
        <v>0.86274509803921573</v>
      </c>
      <c r="T63" s="9">
        <f t="shared" si="23"/>
        <v>0</v>
      </c>
      <c r="U63" s="9">
        <f t="shared" si="24"/>
        <v>0</v>
      </c>
      <c r="V63" s="9">
        <f t="shared" si="25"/>
        <v>0</v>
      </c>
      <c r="W63" s="9">
        <f t="shared" si="26"/>
        <v>0</v>
      </c>
    </row>
    <row r="64" spans="1:23" x14ac:dyDescent="0.3">
      <c r="A64" s="36">
        <v>28</v>
      </c>
      <c r="B64" s="51" t="s">
        <v>111</v>
      </c>
      <c r="C64" s="52" t="s">
        <v>109</v>
      </c>
      <c r="D64" s="53" t="s">
        <v>110</v>
      </c>
      <c r="E64" s="43">
        <f>COUNTIF(F64:M64,"&gt;0")</f>
        <v>2</v>
      </c>
      <c r="F64" s="39">
        <v>0.93506493506493504</v>
      </c>
      <c r="G64" s="39">
        <v>0.81333333333333335</v>
      </c>
      <c r="H64" s="38">
        <v>0</v>
      </c>
      <c r="I64" s="38">
        <v>0</v>
      </c>
      <c r="J64" s="38">
        <v>0</v>
      </c>
      <c r="K64" s="38">
        <v>0</v>
      </c>
      <c r="L64" s="38"/>
      <c r="M64" s="38"/>
      <c r="N64" s="38"/>
      <c r="O64" s="38"/>
      <c r="P64" s="40">
        <f>SUM(R64:V64)</f>
        <v>1.7483982683982684</v>
      </c>
      <c r="R64" s="9">
        <f t="shared" si="22"/>
        <v>0.93506493506493504</v>
      </c>
      <c r="S64" s="9">
        <f t="shared" si="27"/>
        <v>0.81333333333333335</v>
      </c>
      <c r="T64" s="9">
        <f t="shared" si="23"/>
        <v>0</v>
      </c>
      <c r="U64" s="9">
        <f t="shared" si="24"/>
        <v>0</v>
      </c>
      <c r="V64" s="9">
        <f t="shared" si="25"/>
        <v>0</v>
      </c>
      <c r="W64" s="9">
        <f t="shared" si="26"/>
        <v>0</v>
      </c>
    </row>
    <row r="65" spans="1:23" x14ac:dyDescent="0.3">
      <c r="A65" s="36">
        <v>29</v>
      </c>
      <c r="B65" s="51" t="s">
        <v>117</v>
      </c>
      <c r="C65" s="52" t="s">
        <v>1</v>
      </c>
      <c r="D65" s="53" t="s">
        <v>116</v>
      </c>
      <c r="E65" s="43">
        <f>COUNTIF(F65:M65,"&gt;0")</f>
        <v>2</v>
      </c>
      <c r="F65" s="39">
        <v>0.89610389610389607</v>
      </c>
      <c r="G65" s="39">
        <v>0.84</v>
      </c>
      <c r="H65" s="38">
        <v>0</v>
      </c>
      <c r="I65" s="38">
        <v>0</v>
      </c>
      <c r="J65" s="38">
        <v>0</v>
      </c>
      <c r="K65" s="38">
        <v>0</v>
      </c>
      <c r="L65" s="38"/>
      <c r="M65" s="38"/>
      <c r="N65" s="38"/>
      <c r="O65" s="38"/>
      <c r="P65" s="40">
        <f>SUM(R65:V65)</f>
        <v>1.7361038961038959</v>
      </c>
      <c r="R65" s="9">
        <f t="shared" si="22"/>
        <v>0.89610389610389607</v>
      </c>
      <c r="S65" s="9">
        <f t="shared" si="27"/>
        <v>0.84</v>
      </c>
      <c r="T65" s="9">
        <f t="shared" si="23"/>
        <v>0</v>
      </c>
      <c r="U65" s="9">
        <f t="shared" si="24"/>
        <v>0</v>
      </c>
      <c r="V65" s="9">
        <f t="shared" si="25"/>
        <v>0</v>
      </c>
      <c r="W65" s="9">
        <f t="shared" si="26"/>
        <v>0</v>
      </c>
    </row>
    <row r="66" spans="1:23" x14ac:dyDescent="0.3">
      <c r="A66" s="36">
        <v>30</v>
      </c>
      <c r="B66" s="51" t="s">
        <v>57</v>
      </c>
      <c r="C66" s="52" t="s">
        <v>126</v>
      </c>
      <c r="D66" s="53" t="s">
        <v>127</v>
      </c>
      <c r="E66" s="43">
        <f>COUNTIF(F66:M66,"&gt;0")</f>
        <v>2</v>
      </c>
      <c r="F66" s="39">
        <v>0.87012987012987009</v>
      </c>
      <c r="G66" s="39">
        <v>0.85333333333333339</v>
      </c>
      <c r="H66" s="38">
        <v>0</v>
      </c>
      <c r="I66" s="38">
        <v>0</v>
      </c>
      <c r="J66" s="38">
        <v>0</v>
      </c>
      <c r="K66" s="38">
        <v>0</v>
      </c>
      <c r="L66" s="38"/>
      <c r="M66" s="38"/>
      <c r="N66" s="38"/>
      <c r="O66" s="38"/>
      <c r="P66" s="40">
        <f>SUM(R66:V66)</f>
        <v>1.7234632034632034</v>
      </c>
      <c r="R66" s="9">
        <f t="shared" si="22"/>
        <v>0.87012987012987009</v>
      </c>
      <c r="S66" s="9">
        <f t="shared" si="27"/>
        <v>0.85333333333333339</v>
      </c>
      <c r="T66" s="9">
        <f t="shared" si="23"/>
        <v>0</v>
      </c>
      <c r="U66" s="9">
        <f t="shared" si="24"/>
        <v>0</v>
      </c>
      <c r="V66" s="9">
        <f t="shared" si="25"/>
        <v>0</v>
      </c>
      <c r="W66" s="9">
        <f t="shared" si="26"/>
        <v>0</v>
      </c>
    </row>
    <row r="67" spans="1:23" x14ac:dyDescent="0.3">
      <c r="A67" s="36">
        <v>31</v>
      </c>
      <c r="B67" s="51" t="s">
        <v>131</v>
      </c>
      <c r="C67" s="52" t="s">
        <v>25</v>
      </c>
      <c r="D67" s="53" t="s">
        <v>65</v>
      </c>
      <c r="E67" s="43">
        <f>COUNTIF(F67:M67,"&gt;0")</f>
        <v>2</v>
      </c>
      <c r="F67" s="39">
        <v>0.8441558441558441</v>
      </c>
      <c r="G67" s="39">
        <v>0.85333333333333339</v>
      </c>
      <c r="H67" s="38">
        <v>0</v>
      </c>
      <c r="I67" s="38">
        <v>0</v>
      </c>
      <c r="J67" s="38">
        <v>0</v>
      </c>
      <c r="K67" s="38">
        <v>0</v>
      </c>
      <c r="L67" s="38"/>
      <c r="M67" s="38"/>
      <c r="N67" s="38"/>
      <c r="O67" s="38"/>
      <c r="P67" s="40">
        <f>SUM(R67:V67)</f>
        <v>1.6974891774891776</v>
      </c>
      <c r="R67" s="9">
        <f t="shared" si="22"/>
        <v>0.85333333333333339</v>
      </c>
      <c r="S67" s="9">
        <f t="shared" si="27"/>
        <v>0.8441558441558441</v>
      </c>
      <c r="T67" s="9">
        <f t="shared" si="23"/>
        <v>0</v>
      </c>
      <c r="U67" s="9">
        <f t="shared" si="24"/>
        <v>0</v>
      </c>
      <c r="V67" s="9">
        <f t="shared" si="25"/>
        <v>0</v>
      </c>
      <c r="W67" s="9">
        <f t="shared" si="26"/>
        <v>0</v>
      </c>
    </row>
    <row r="68" spans="1:23" x14ac:dyDescent="0.3">
      <c r="A68" s="36">
        <v>32</v>
      </c>
      <c r="B68" s="159" t="s">
        <v>250</v>
      </c>
      <c r="C68" s="159" t="s">
        <v>5</v>
      </c>
      <c r="D68" s="170" t="s">
        <v>251</v>
      </c>
      <c r="E68" s="43">
        <f>COUNTIF(F68:M68,"&gt;0")</f>
        <v>2</v>
      </c>
      <c r="F68" s="38">
        <v>0</v>
      </c>
      <c r="G68" s="38">
        <v>0</v>
      </c>
      <c r="H68" s="38">
        <v>0.80392156862745101</v>
      </c>
      <c r="I68" s="38">
        <v>0.86206896551724133</v>
      </c>
      <c r="J68" s="38">
        <v>0</v>
      </c>
      <c r="K68" s="38">
        <v>0</v>
      </c>
      <c r="L68" s="38"/>
      <c r="M68" s="38"/>
      <c r="N68" s="38"/>
      <c r="O68" s="38"/>
      <c r="P68" s="40">
        <f>SUM(R68:V68)</f>
        <v>1.6659905341446923</v>
      </c>
      <c r="R68" s="9">
        <f t="shared" si="22"/>
        <v>0.86206896551724133</v>
      </c>
      <c r="S68" s="9">
        <f t="shared" si="27"/>
        <v>0.80392156862745101</v>
      </c>
      <c r="T68" s="9">
        <f t="shared" si="23"/>
        <v>0</v>
      </c>
      <c r="U68" s="9">
        <f t="shared" si="24"/>
        <v>0</v>
      </c>
      <c r="V68" s="9">
        <f t="shared" si="25"/>
        <v>0</v>
      </c>
      <c r="W68" s="9">
        <f t="shared" si="26"/>
        <v>0</v>
      </c>
    </row>
    <row r="69" spans="1:23" x14ac:dyDescent="0.3">
      <c r="A69" s="36">
        <v>33</v>
      </c>
      <c r="B69" s="52" t="s">
        <v>132</v>
      </c>
      <c r="C69" s="52" t="s">
        <v>31</v>
      </c>
      <c r="D69" s="53" t="s">
        <v>107</v>
      </c>
      <c r="E69" s="43">
        <f>COUNTIF(F69:M69,"&gt;0")</f>
        <v>2</v>
      </c>
      <c r="F69" s="39">
        <v>0.83116883116883122</v>
      </c>
      <c r="G69" s="39">
        <v>0.82666666666666666</v>
      </c>
      <c r="H69" s="38">
        <v>0</v>
      </c>
      <c r="I69" s="38">
        <v>0</v>
      </c>
      <c r="J69" s="38">
        <v>0</v>
      </c>
      <c r="K69" s="38">
        <v>0</v>
      </c>
      <c r="L69" s="38"/>
      <c r="M69" s="38"/>
      <c r="N69" s="38"/>
      <c r="O69" s="38"/>
      <c r="P69" s="40">
        <f>SUM(R69:V69)</f>
        <v>1.6578354978354979</v>
      </c>
      <c r="R69" s="9">
        <f t="shared" si="22"/>
        <v>0.83116883116883122</v>
      </c>
      <c r="S69" s="9">
        <f t="shared" si="27"/>
        <v>0.82666666666666666</v>
      </c>
      <c r="T69" s="9">
        <f t="shared" si="23"/>
        <v>0</v>
      </c>
      <c r="U69" s="9">
        <f t="shared" si="24"/>
        <v>0</v>
      </c>
      <c r="V69" s="9">
        <f t="shared" si="25"/>
        <v>0</v>
      </c>
      <c r="W69" s="9">
        <f t="shared" si="26"/>
        <v>0</v>
      </c>
    </row>
    <row r="70" spans="1:23" x14ac:dyDescent="0.3">
      <c r="A70" s="36">
        <v>34</v>
      </c>
      <c r="B70" s="52" t="s">
        <v>252</v>
      </c>
      <c r="C70" s="52" t="s">
        <v>31</v>
      </c>
      <c r="D70" s="53" t="s">
        <v>253</v>
      </c>
      <c r="E70" s="43">
        <f>COUNTIF(F70:M70,"&gt;0")</f>
        <v>2</v>
      </c>
      <c r="F70" s="38">
        <v>0</v>
      </c>
      <c r="G70" s="38">
        <v>0</v>
      </c>
      <c r="H70" s="38">
        <v>0.86274509803921573</v>
      </c>
      <c r="I70" s="38">
        <v>0.7931034482758621</v>
      </c>
      <c r="J70" s="38">
        <v>0</v>
      </c>
      <c r="K70" s="38">
        <v>0</v>
      </c>
      <c r="L70" s="38"/>
      <c r="M70" s="38"/>
      <c r="N70" s="38"/>
      <c r="O70" s="38"/>
      <c r="P70" s="40">
        <f>SUM(R70:V70)</f>
        <v>1.6558485463150778</v>
      </c>
      <c r="R70" s="9">
        <f t="shared" si="22"/>
        <v>0.86274509803921573</v>
      </c>
      <c r="S70" s="9">
        <f t="shared" si="27"/>
        <v>0.7931034482758621</v>
      </c>
      <c r="T70" s="9">
        <f t="shared" si="23"/>
        <v>0</v>
      </c>
      <c r="U70" s="9">
        <f t="shared" si="24"/>
        <v>0</v>
      </c>
      <c r="V70" s="9">
        <f t="shared" si="25"/>
        <v>0</v>
      </c>
      <c r="W70" s="9">
        <f t="shared" si="26"/>
        <v>0</v>
      </c>
    </row>
    <row r="71" spans="1:23" x14ac:dyDescent="0.3">
      <c r="A71" s="36">
        <v>35</v>
      </c>
      <c r="B71" s="52" t="s">
        <v>121</v>
      </c>
      <c r="C71" s="52" t="s">
        <v>119</v>
      </c>
      <c r="D71" s="53" t="s">
        <v>120</v>
      </c>
      <c r="E71" s="43">
        <f>COUNTIF(F71:M71,"&gt;0")</f>
        <v>2</v>
      </c>
      <c r="F71" s="39">
        <v>0.75324675324675328</v>
      </c>
      <c r="G71" s="39">
        <v>0.84</v>
      </c>
      <c r="H71" s="38">
        <v>0</v>
      </c>
      <c r="I71" s="38">
        <v>0</v>
      </c>
      <c r="J71" s="38">
        <v>0</v>
      </c>
      <c r="K71" s="38">
        <v>0</v>
      </c>
      <c r="L71" s="38"/>
      <c r="M71" s="38"/>
      <c r="N71" s="38"/>
      <c r="O71" s="38"/>
      <c r="P71" s="40">
        <f>SUM(R71:V71)</f>
        <v>1.5932467532467531</v>
      </c>
      <c r="R71" s="9">
        <f t="shared" si="22"/>
        <v>0.84</v>
      </c>
      <c r="S71" s="9">
        <f t="shared" si="27"/>
        <v>0.75324675324675328</v>
      </c>
      <c r="T71" s="9">
        <f t="shared" si="23"/>
        <v>0</v>
      </c>
      <c r="U71" s="9">
        <f t="shared" si="24"/>
        <v>0</v>
      </c>
      <c r="V71" s="9">
        <f t="shared" si="25"/>
        <v>0</v>
      </c>
      <c r="W71" s="9">
        <f t="shared" si="26"/>
        <v>0</v>
      </c>
    </row>
    <row r="72" spans="1:23" x14ac:dyDescent="0.3">
      <c r="A72" s="36">
        <v>36</v>
      </c>
      <c r="B72" s="159" t="s">
        <v>254</v>
      </c>
      <c r="C72" s="159" t="s">
        <v>12</v>
      </c>
      <c r="D72" s="170" t="s">
        <v>255</v>
      </c>
      <c r="E72" s="43">
        <f>COUNTIF(F72:M72,"&gt;0")</f>
        <v>2</v>
      </c>
      <c r="F72" s="38">
        <v>0</v>
      </c>
      <c r="G72" s="38">
        <v>0</v>
      </c>
      <c r="H72" s="38">
        <v>0.86274509803921573</v>
      </c>
      <c r="I72" s="38">
        <v>0.65517241379310343</v>
      </c>
      <c r="J72" s="38">
        <v>0</v>
      </c>
      <c r="K72" s="38">
        <v>0</v>
      </c>
      <c r="L72" s="38"/>
      <c r="M72" s="38"/>
      <c r="N72" s="38"/>
      <c r="O72" s="38"/>
      <c r="P72" s="40">
        <f>SUM(R72:V72)</f>
        <v>1.5179175118323192</v>
      </c>
      <c r="R72" s="9">
        <f t="shared" si="22"/>
        <v>0.86274509803921573</v>
      </c>
      <c r="S72" s="9">
        <f t="shared" si="27"/>
        <v>0.65517241379310343</v>
      </c>
      <c r="T72" s="9">
        <f t="shared" si="23"/>
        <v>0</v>
      </c>
      <c r="U72" s="9">
        <f t="shared" si="24"/>
        <v>0</v>
      </c>
      <c r="V72" s="9">
        <f t="shared" si="25"/>
        <v>0</v>
      </c>
      <c r="W72" s="9">
        <f t="shared" si="26"/>
        <v>0</v>
      </c>
    </row>
    <row r="73" spans="1:23" s="5" customFormat="1" x14ac:dyDescent="0.3">
      <c r="A73" s="36">
        <v>37</v>
      </c>
      <c r="B73" s="52" t="s">
        <v>84</v>
      </c>
      <c r="C73" s="52" t="s">
        <v>140</v>
      </c>
      <c r="D73" s="53" t="s">
        <v>82</v>
      </c>
      <c r="E73" s="43">
        <f>COUNTIF(F73:M73,"&gt;0")</f>
        <v>2</v>
      </c>
      <c r="F73" s="39">
        <v>0.68831168831168832</v>
      </c>
      <c r="G73" s="39">
        <v>0.7466666666666667</v>
      </c>
      <c r="H73" s="38">
        <v>0</v>
      </c>
      <c r="I73" s="38">
        <v>0</v>
      </c>
      <c r="J73" s="38">
        <v>0</v>
      </c>
      <c r="K73" s="38">
        <v>0</v>
      </c>
      <c r="L73" s="38"/>
      <c r="M73" s="38"/>
      <c r="N73" s="38"/>
      <c r="O73" s="38"/>
      <c r="P73" s="40">
        <f>SUM(R73:V73)</f>
        <v>1.434978354978355</v>
      </c>
      <c r="R73" s="9">
        <f t="shared" si="22"/>
        <v>0.7466666666666667</v>
      </c>
      <c r="S73" s="9">
        <f t="shared" si="27"/>
        <v>0.68831168831168832</v>
      </c>
      <c r="T73" s="9">
        <f t="shared" si="23"/>
        <v>0</v>
      </c>
      <c r="U73" s="9">
        <f t="shared" si="24"/>
        <v>0</v>
      </c>
      <c r="V73" s="9">
        <f t="shared" si="25"/>
        <v>0</v>
      </c>
      <c r="W73" s="9">
        <f t="shared" si="26"/>
        <v>0</v>
      </c>
    </row>
    <row r="74" spans="1:23" s="5" customFormat="1" x14ac:dyDescent="0.3">
      <c r="A74" s="36">
        <v>38</v>
      </c>
      <c r="B74" s="159" t="s">
        <v>121</v>
      </c>
      <c r="C74" s="159" t="s">
        <v>119</v>
      </c>
      <c r="D74" s="170" t="s">
        <v>120</v>
      </c>
      <c r="E74" s="43">
        <f>COUNTIF(F74:M74,"&gt;0")</f>
        <v>2</v>
      </c>
      <c r="F74" s="38">
        <v>0</v>
      </c>
      <c r="G74" s="38">
        <v>0</v>
      </c>
      <c r="H74" s="38">
        <v>0.76470588235294112</v>
      </c>
      <c r="I74" s="38">
        <v>0.65517241379310343</v>
      </c>
      <c r="J74" s="38">
        <v>0</v>
      </c>
      <c r="K74" s="38">
        <v>0</v>
      </c>
      <c r="L74" s="38"/>
      <c r="M74" s="38"/>
      <c r="N74" s="38"/>
      <c r="O74" s="38"/>
      <c r="P74" s="40">
        <f>SUM(R74:V74)</f>
        <v>1.4198782961460445</v>
      </c>
      <c r="R74" s="9">
        <f t="shared" si="22"/>
        <v>0.76470588235294112</v>
      </c>
      <c r="S74" s="9">
        <f t="shared" si="27"/>
        <v>0.65517241379310343</v>
      </c>
      <c r="T74" s="9">
        <f t="shared" si="23"/>
        <v>0</v>
      </c>
      <c r="U74" s="9">
        <f t="shared" si="24"/>
        <v>0</v>
      </c>
      <c r="V74" s="9">
        <f t="shared" si="25"/>
        <v>0</v>
      </c>
      <c r="W74" s="9">
        <f t="shared" si="26"/>
        <v>0</v>
      </c>
    </row>
    <row r="75" spans="1:23" s="5" customFormat="1" x14ac:dyDescent="0.3">
      <c r="A75" s="36">
        <v>40</v>
      </c>
      <c r="B75" s="52" t="s">
        <v>256</v>
      </c>
      <c r="C75" s="52" t="s">
        <v>31</v>
      </c>
      <c r="D75" s="53" t="s">
        <v>257</v>
      </c>
      <c r="E75" s="43">
        <f>COUNTIF(F75:M75,"&gt;0")</f>
        <v>2</v>
      </c>
      <c r="F75" s="38">
        <v>0</v>
      </c>
      <c r="G75" s="38">
        <v>0</v>
      </c>
      <c r="H75" s="38">
        <v>0.88235294117647056</v>
      </c>
      <c r="I75" s="38">
        <v>0.51724137931034486</v>
      </c>
      <c r="J75" s="38">
        <v>0</v>
      </c>
      <c r="K75" s="38">
        <v>0</v>
      </c>
      <c r="L75" s="38"/>
      <c r="M75" s="38"/>
      <c r="N75" s="38"/>
      <c r="O75" s="38"/>
      <c r="P75" s="40">
        <f>SUM(R75:V75)</f>
        <v>1.3995943204868153</v>
      </c>
      <c r="R75" s="9">
        <f t="shared" si="22"/>
        <v>0.88235294117647056</v>
      </c>
      <c r="S75" s="9">
        <f t="shared" si="27"/>
        <v>0.51724137931034486</v>
      </c>
      <c r="T75" s="9">
        <f t="shared" si="23"/>
        <v>0</v>
      </c>
      <c r="U75" s="9">
        <f t="shared" si="24"/>
        <v>0</v>
      </c>
      <c r="V75" s="9">
        <f t="shared" si="25"/>
        <v>0</v>
      </c>
      <c r="W75" s="9">
        <f t="shared" si="26"/>
        <v>0</v>
      </c>
    </row>
    <row r="76" spans="1:23" s="5" customFormat="1" x14ac:dyDescent="0.3">
      <c r="A76" s="36">
        <v>41</v>
      </c>
      <c r="B76" s="52" t="s">
        <v>141</v>
      </c>
      <c r="C76" s="52" t="s">
        <v>12</v>
      </c>
      <c r="D76" s="53" t="s">
        <v>24</v>
      </c>
      <c r="E76" s="43">
        <f>COUNTIF(F76:M76,"&gt;0")</f>
        <v>1</v>
      </c>
      <c r="F76" s="39">
        <v>0</v>
      </c>
      <c r="G76" s="39">
        <v>0.90666666666666662</v>
      </c>
      <c r="H76" s="38">
        <v>0</v>
      </c>
      <c r="I76" s="38">
        <v>0</v>
      </c>
      <c r="J76" s="38">
        <v>0</v>
      </c>
      <c r="K76" s="38">
        <v>0</v>
      </c>
      <c r="L76" s="38"/>
      <c r="M76" s="38"/>
      <c r="N76" s="38"/>
      <c r="O76" s="38"/>
      <c r="P76" s="40">
        <f>SUM(R76:V76)</f>
        <v>0.90666666666666662</v>
      </c>
      <c r="R76" s="9">
        <f t="shared" si="22"/>
        <v>0.90666666666666662</v>
      </c>
      <c r="S76" s="9">
        <f t="shared" si="27"/>
        <v>0</v>
      </c>
      <c r="T76" s="9">
        <f t="shared" si="23"/>
        <v>0</v>
      </c>
      <c r="U76" s="9">
        <f t="shared" si="24"/>
        <v>0</v>
      </c>
      <c r="V76" s="9">
        <f t="shared" si="25"/>
        <v>0</v>
      </c>
      <c r="W76" s="9">
        <f t="shared" si="26"/>
        <v>0</v>
      </c>
    </row>
    <row r="77" spans="1:23" s="5" customFormat="1" x14ac:dyDescent="0.3">
      <c r="A77" s="36">
        <v>42</v>
      </c>
      <c r="B77" s="159" t="s">
        <v>259</v>
      </c>
      <c r="C77" s="159" t="s">
        <v>260</v>
      </c>
      <c r="D77" s="170" t="s">
        <v>206</v>
      </c>
      <c r="E77" s="43">
        <f>COUNTIF(F77:M77,"&gt;0")</f>
        <v>1</v>
      </c>
      <c r="F77" s="38">
        <v>0</v>
      </c>
      <c r="G77" s="38">
        <v>0</v>
      </c>
      <c r="H77" s="38">
        <v>0.80392156862745101</v>
      </c>
      <c r="I77" s="38">
        <v>0</v>
      </c>
      <c r="J77" s="38">
        <v>0</v>
      </c>
      <c r="K77" s="38">
        <v>0</v>
      </c>
      <c r="L77" s="38"/>
      <c r="M77" s="38"/>
      <c r="N77" s="38"/>
      <c r="O77" s="38"/>
      <c r="P77" s="40">
        <f>SUM(R77:V77)</f>
        <v>0.80392156862745101</v>
      </c>
      <c r="R77" s="9">
        <f t="shared" si="22"/>
        <v>0.80392156862745101</v>
      </c>
      <c r="S77" s="9">
        <f t="shared" si="27"/>
        <v>0</v>
      </c>
      <c r="T77" s="9">
        <f t="shared" si="23"/>
        <v>0</v>
      </c>
      <c r="U77" s="9">
        <f t="shared" si="24"/>
        <v>0</v>
      </c>
      <c r="V77" s="9">
        <f t="shared" si="25"/>
        <v>0</v>
      </c>
      <c r="W77" s="9">
        <f t="shared" si="26"/>
        <v>0</v>
      </c>
    </row>
    <row r="78" spans="1:23" s="5" customFormat="1" x14ac:dyDescent="0.3">
      <c r="A78" s="36">
        <v>43</v>
      </c>
      <c r="B78" s="159" t="s">
        <v>261</v>
      </c>
      <c r="C78" s="159" t="s">
        <v>262</v>
      </c>
      <c r="D78" s="170" t="s">
        <v>263</v>
      </c>
      <c r="E78" s="43">
        <f>COUNTIF(F78:M78,"&gt;0")</f>
        <v>1</v>
      </c>
      <c r="F78" s="38">
        <v>0</v>
      </c>
      <c r="G78" s="38">
        <v>0</v>
      </c>
      <c r="H78" s="38">
        <v>0.74509803921568629</v>
      </c>
      <c r="I78" s="38">
        <v>0</v>
      </c>
      <c r="J78" s="38">
        <v>0</v>
      </c>
      <c r="K78" s="38">
        <v>0</v>
      </c>
      <c r="L78" s="38"/>
      <c r="M78" s="38"/>
      <c r="N78" s="38"/>
      <c r="O78" s="38"/>
      <c r="P78" s="40">
        <f>SUM(R78:V78)</f>
        <v>0.74509803921568629</v>
      </c>
      <c r="R78" s="9">
        <f t="shared" si="22"/>
        <v>0.74509803921568629</v>
      </c>
      <c r="S78" s="9">
        <f t="shared" si="27"/>
        <v>0</v>
      </c>
      <c r="T78" s="9">
        <f t="shared" si="23"/>
        <v>0</v>
      </c>
      <c r="U78" s="9">
        <f t="shared" si="24"/>
        <v>0</v>
      </c>
      <c r="V78" s="9">
        <f t="shared" si="25"/>
        <v>0</v>
      </c>
      <c r="W78" s="9">
        <f t="shared" si="26"/>
        <v>0</v>
      </c>
    </row>
    <row r="79" spans="1:23" s="5" customFormat="1" x14ac:dyDescent="0.3">
      <c r="A79" s="36">
        <v>44</v>
      </c>
      <c r="B79" s="52"/>
      <c r="C79" s="52"/>
      <c r="D79" s="53"/>
      <c r="E79" s="43">
        <f>COUNTIF(F79:M79,"&gt;0")</f>
        <v>0</v>
      </c>
      <c r="F79" s="39">
        <v>0</v>
      </c>
      <c r="G79" s="39">
        <v>0</v>
      </c>
      <c r="H79" s="38">
        <v>0</v>
      </c>
      <c r="I79" s="38">
        <v>0</v>
      </c>
      <c r="J79" s="38">
        <v>0</v>
      </c>
      <c r="K79" s="38">
        <v>0</v>
      </c>
      <c r="L79" s="38"/>
      <c r="M79" s="38"/>
      <c r="N79" s="38"/>
      <c r="O79" s="38"/>
      <c r="P79" s="40">
        <f>SUM(R79:V79)</f>
        <v>0</v>
      </c>
      <c r="R79" s="9">
        <f t="shared" si="22"/>
        <v>0</v>
      </c>
      <c r="S79" s="9">
        <f t="shared" si="27"/>
        <v>0</v>
      </c>
      <c r="T79" s="9">
        <f t="shared" si="23"/>
        <v>0</v>
      </c>
      <c r="U79" s="9">
        <f t="shared" si="24"/>
        <v>0</v>
      </c>
      <c r="V79" s="9">
        <f t="shared" si="25"/>
        <v>0</v>
      </c>
      <c r="W79" s="9">
        <f t="shared" si="26"/>
        <v>0</v>
      </c>
    </row>
    <row r="80" spans="1:23" s="5" customFormat="1" x14ac:dyDescent="0.3">
      <c r="A80" s="36">
        <v>45</v>
      </c>
      <c r="B80" s="159"/>
      <c r="C80" s="159"/>
      <c r="D80" s="170"/>
      <c r="E80" s="43">
        <f>COUNTIF(F80:M80,"&gt;0")</f>
        <v>0</v>
      </c>
      <c r="F80" s="38">
        <v>0</v>
      </c>
      <c r="G80" s="38">
        <v>0</v>
      </c>
      <c r="H80" s="38">
        <v>0</v>
      </c>
      <c r="I80" s="38">
        <v>0</v>
      </c>
      <c r="J80" s="38">
        <v>0</v>
      </c>
      <c r="K80" s="38">
        <v>0</v>
      </c>
      <c r="L80" s="38"/>
      <c r="M80" s="38"/>
      <c r="N80" s="38"/>
      <c r="O80" s="38"/>
      <c r="P80" s="40">
        <f>SUM(R80:V80)</f>
        <v>0</v>
      </c>
      <c r="R80" s="9">
        <f t="shared" si="22"/>
        <v>0</v>
      </c>
      <c r="S80" s="9">
        <f t="shared" si="27"/>
        <v>0</v>
      </c>
      <c r="T80" s="9">
        <f t="shared" si="23"/>
        <v>0</v>
      </c>
      <c r="U80" s="9">
        <f t="shared" si="24"/>
        <v>0</v>
      </c>
      <c r="V80" s="9">
        <f t="shared" si="25"/>
        <v>0</v>
      </c>
      <c r="W80" s="9">
        <f t="shared" si="26"/>
        <v>0</v>
      </c>
    </row>
    <row r="81" spans="1:23" s="5" customFormat="1" x14ac:dyDescent="0.3">
      <c r="A81" s="36">
        <v>46</v>
      </c>
      <c r="B81" s="159"/>
      <c r="C81" s="159"/>
      <c r="D81" s="170"/>
      <c r="E81" s="43">
        <f t="shared" ref="E81:E82" si="28">COUNTIF(F81:M81,"&gt;0")</f>
        <v>0</v>
      </c>
      <c r="F81" s="38">
        <v>0</v>
      </c>
      <c r="G81" s="38">
        <v>0</v>
      </c>
      <c r="H81" s="38">
        <v>0</v>
      </c>
      <c r="I81" s="38">
        <v>0</v>
      </c>
      <c r="J81" s="38">
        <v>0</v>
      </c>
      <c r="K81" s="38">
        <v>0</v>
      </c>
      <c r="L81" s="38"/>
      <c r="M81" s="38"/>
      <c r="N81" s="38"/>
      <c r="O81" s="38"/>
      <c r="P81" s="40">
        <f t="shared" ref="P81:P82" si="29">SUM(R81:V81)</f>
        <v>0</v>
      </c>
      <c r="R81" s="9">
        <f t="shared" si="22"/>
        <v>0</v>
      </c>
      <c r="S81" s="9">
        <f t="shared" si="27"/>
        <v>0</v>
      </c>
      <c r="T81" s="9">
        <f t="shared" si="23"/>
        <v>0</v>
      </c>
      <c r="U81" s="9">
        <f t="shared" si="24"/>
        <v>0</v>
      </c>
      <c r="V81" s="9">
        <f t="shared" si="25"/>
        <v>0</v>
      </c>
      <c r="W81" s="9">
        <f t="shared" si="26"/>
        <v>0</v>
      </c>
    </row>
    <row r="82" spans="1:23" s="5" customFormat="1" x14ac:dyDescent="0.3">
      <c r="A82" s="36">
        <v>47</v>
      </c>
      <c r="B82" s="52"/>
      <c r="C82" s="52"/>
      <c r="D82" s="53"/>
      <c r="E82" s="43">
        <f t="shared" si="28"/>
        <v>0</v>
      </c>
      <c r="F82" s="38">
        <v>0</v>
      </c>
      <c r="G82" s="38">
        <v>0</v>
      </c>
      <c r="H82" s="38">
        <v>0</v>
      </c>
      <c r="I82" s="38">
        <v>0</v>
      </c>
      <c r="J82" s="38">
        <v>0</v>
      </c>
      <c r="K82" s="38">
        <v>0</v>
      </c>
      <c r="L82" s="38"/>
      <c r="M82" s="38"/>
      <c r="N82" s="38"/>
      <c r="O82" s="38"/>
      <c r="P82" s="40">
        <f t="shared" si="29"/>
        <v>0</v>
      </c>
      <c r="R82" s="9">
        <f t="shared" si="22"/>
        <v>0</v>
      </c>
      <c r="S82" s="9">
        <f t="shared" si="27"/>
        <v>0</v>
      </c>
      <c r="T82" s="9">
        <f t="shared" si="23"/>
        <v>0</v>
      </c>
      <c r="U82" s="9">
        <f t="shared" si="24"/>
        <v>0</v>
      </c>
      <c r="V82" s="9">
        <f t="shared" si="25"/>
        <v>0</v>
      </c>
      <c r="W82" s="9">
        <f t="shared" si="26"/>
        <v>0</v>
      </c>
    </row>
    <row r="83" spans="1:23" s="5" customFormat="1" x14ac:dyDescent="0.3">
      <c r="A83" s="25"/>
      <c r="B83" s="33"/>
      <c r="C83" s="33"/>
      <c r="D83" s="171"/>
      <c r="E83" s="6"/>
      <c r="F83" s="15"/>
      <c r="G83" s="12"/>
      <c r="H83" s="14"/>
      <c r="I83" s="14"/>
      <c r="J83" s="12"/>
      <c r="K83" s="12"/>
      <c r="L83" s="12"/>
      <c r="M83" s="12"/>
      <c r="N83" s="12"/>
      <c r="O83" s="12"/>
      <c r="P83" s="26"/>
      <c r="R83" s="111"/>
      <c r="S83" s="111"/>
      <c r="T83" s="111"/>
      <c r="U83" s="111"/>
      <c r="V83" s="111"/>
    </row>
    <row r="84" spans="1:23" ht="23.4" x14ac:dyDescent="0.45">
      <c r="B84" s="17" t="s">
        <v>52</v>
      </c>
      <c r="C84" s="44"/>
      <c r="D84" s="166"/>
      <c r="H84" s="12"/>
      <c r="I84" s="12"/>
      <c r="P84" s="26"/>
      <c r="R84" s="111"/>
      <c r="S84" s="111"/>
      <c r="T84" s="111"/>
      <c r="U84" s="111"/>
      <c r="V84" s="111"/>
    </row>
    <row r="85" spans="1:23" s="5" customFormat="1" ht="15.75" customHeight="1" x14ac:dyDescent="0.3">
      <c r="A85" s="181" t="s">
        <v>32</v>
      </c>
      <c r="B85" s="182" t="s">
        <v>33</v>
      </c>
      <c r="C85" s="182" t="s">
        <v>62</v>
      </c>
      <c r="D85" s="182" t="s">
        <v>63</v>
      </c>
      <c r="E85" s="19" t="s">
        <v>70</v>
      </c>
      <c r="F85" s="183" t="s">
        <v>98</v>
      </c>
      <c r="G85" s="177"/>
      <c r="H85" s="176" t="s">
        <v>99</v>
      </c>
      <c r="I85" s="176"/>
      <c r="J85" s="177" t="s">
        <v>34</v>
      </c>
      <c r="K85" s="177"/>
      <c r="L85" s="176" t="s">
        <v>100</v>
      </c>
      <c r="M85" s="178"/>
      <c r="N85" s="179" t="s">
        <v>101</v>
      </c>
      <c r="O85" s="180"/>
      <c r="P85" s="37" t="s">
        <v>102</v>
      </c>
    </row>
    <row r="86" spans="1:23" s="5" customFormat="1" ht="15.75" customHeight="1" thickBot="1" x14ac:dyDescent="0.35">
      <c r="A86" s="181"/>
      <c r="B86" s="182"/>
      <c r="C86" s="182"/>
      <c r="D86" s="182"/>
      <c r="E86" s="20" t="s">
        <v>71</v>
      </c>
      <c r="F86" s="21" t="s">
        <v>35</v>
      </c>
      <c r="G86" s="21" t="s">
        <v>36</v>
      </c>
      <c r="H86" s="22" t="s">
        <v>37</v>
      </c>
      <c r="I86" s="22" t="s">
        <v>38</v>
      </c>
      <c r="J86" s="21" t="s">
        <v>39</v>
      </c>
      <c r="K86" s="21" t="s">
        <v>40</v>
      </c>
      <c r="L86" s="21" t="s">
        <v>41</v>
      </c>
      <c r="M86" s="41" t="s">
        <v>42</v>
      </c>
      <c r="N86" s="21" t="s">
        <v>103</v>
      </c>
      <c r="O86" s="41" t="s">
        <v>104</v>
      </c>
      <c r="P86" s="42" t="s">
        <v>97</v>
      </c>
      <c r="R86" s="23" t="s">
        <v>105</v>
      </c>
      <c r="S86" s="24"/>
      <c r="T86" s="24"/>
      <c r="U86" s="24"/>
      <c r="V86" s="24"/>
    </row>
    <row r="87" spans="1:23" x14ac:dyDescent="0.3">
      <c r="A87" s="36">
        <v>1</v>
      </c>
      <c r="B87" s="48" t="s">
        <v>45</v>
      </c>
      <c r="C87" s="49" t="s">
        <v>46</v>
      </c>
      <c r="D87" s="50" t="s">
        <v>69</v>
      </c>
      <c r="E87" s="43">
        <f t="shared" ref="E87:E99" si="30">COUNTIF(F87:M87,"&gt;0")</f>
        <v>4</v>
      </c>
      <c r="F87" s="38">
        <v>1</v>
      </c>
      <c r="G87" s="38">
        <v>1</v>
      </c>
      <c r="H87" s="38">
        <v>1</v>
      </c>
      <c r="I87" s="38">
        <v>0.95833333333333337</v>
      </c>
      <c r="J87" s="38">
        <v>0</v>
      </c>
      <c r="K87" s="38">
        <v>0</v>
      </c>
      <c r="L87" s="38"/>
      <c r="M87" s="38"/>
      <c r="N87" s="38"/>
      <c r="O87" s="38"/>
      <c r="P87" s="40">
        <f t="shared" ref="P87:P99" si="31">SUM(R87:V87)</f>
        <v>3.9583333333333335</v>
      </c>
      <c r="R87" s="9">
        <f t="shared" ref="R87:R99" si="32">LARGE(F87:O87,1)</f>
        <v>1</v>
      </c>
      <c r="S87" s="9">
        <f t="shared" ref="S87:S99" si="33">LARGE(F87:O87,2)</f>
        <v>1</v>
      </c>
      <c r="T87" s="9">
        <f t="shared" ref="T87:T99" si="34">LARGE(F87:O87,3)</f>
        <v>1</v>
      </c>
      <c r="U87" s="9">
        <f t="shared" ref="U87:U99" si="35">LARGE(F87:O87,4)</f>
        <v>0.95833333333333337</v>
      </c>
      <c r="V87" s="9">
        <f t="shared" ref="V87:V99" si="36">LARGE(F87:O87,5)</f>
        <v>0</v>
      </c>
      <c r="W87" s="9">
        <f t="shared" ref="W87:W99" si="37">LARGE(F87:O87,6)</f>
        <v>0</v>
      </c>
    </row>
    <row r="88" spans="1:23" x14ac:dyDescent="0.3">
      <c r="A88" s="36">
        <v>2</v>
      </c>
      <c r="B88" s="164" t="s">
        <v>193</v>
      </c>
      <c r="C88" s="159" t="s">
        <v>21</v>
      </c>
      <c r="D88" s="170" t="s">
        <v>194</v>
      </c>
      <c r="E88" s="43">
        <f t="shared" si="30"/>
        <v>2</v>
      </c>
      <c r="F88" s="38">
        <v>0</v>
      </c>
      <c r="G88" s="38">
        <v>0</v>
      </c>
      <c r="H88" s="38">
        <v>0.84313725490196079</v>
      </c>
      <c r="I88" s="38">
        <v>1</v>
      </c>
      <c r="J88" s="38">
        <v>0</v>
      </c>
      <c r="K88" s="38">
        <v>0</v>
      </c>
      <c r="L88" s="38"/>
      <c r="M88" s="38"/>
      <c r="N88" s="38"/>
      <c r="O88" s="38"/>
      <c r="P88" s="40">
        <f t="shared" si="31"/>
        <v>1.8431372549019609</v>
      </c>
      <c r="R88" s="9">
        <f t="shared" si="32"/>
        <v>1</v>
      </c>
      <c r="S88" s="9">
        <f t="shared" si="33"/>
        <v>0.84313725490196079</v>
      </c>
      <c r="T88" s="9">
        <f t="shared" si="34"/>
        <v>0</v>
      </c>
      <c r="U88" s="9">
        <f t="shared" si="35"/>
        <v>0</v>
      </c>
      <c r="V88" s="9">
        <f t="shared" si="36"/>
        <v>0</v>
      </c>
      <c r="W88" s="9">
        <f t="shared" si="37"/>
        <v>0</v>
      </c>
    </row>
    <row r="89" spans="1:23" x14ac:dyDescent="0.3">
      <c r="A89" s="36">
        <v>3</v>
      </c>
      <c r="B89" s="164" t="s">
        <v>195</v>
      </c>
      <c r="C89" s="159" t="s">
        <v>43</v>
      </c>
      <c r="D89" s="170" t="s">
        <v>196</v>
      </c>
      <c r="E89" s="43">
        <f t="shared" si="30"/>
        <v>2</v>
      </c>
      <c r="F89" s="38">
        <v>0</v>
      </c>
      <c r="G89" s="38">
        <v>0</v>
      </c>
      <c r="H89" s="38">
        <v>0.86274509803921573</v>
      </c>
      <c r="I89" s="38">
        <v>0.79166666666666663</v>
      </c>
      <c r="J89" s="38">
        <v>0</v>
      </c>
      <c r="K89" s="38">
        <v>0</v>
      </c>
      <c r="L89" s="38"/>
      <c r="M89" s="38"/>
      <c r="N89" s="38"/>
      <c r="O89" s="38"/>
      <c r="P89" s="40">
        <f t="shared" si="31"/>
        <v>1.6544117647058822</v>
      </c>
      <c r="R89" s="9">
        <f t="shared" si="32"/>
        <v>0.86274509803921573</v>
      </c>
      <c r="S89" s="9">
        <f t="shared" si="33"/>
        <v>0.79166666666666663</v>
      </c>
      <c r="T89" s="9">
        <f t="shared" si="34"/>
        <v>0</v>
      </c>
      <c r="U89" s="9">
        <f t="shared" si="35"/>
        <v>0</v>
      </c>
      <c r="V89" s="9">
        <f t="shared" si="36"/>
        <v>0</v>
      </c>
      <c r="W89" s="9">
        <f t="shared" si="37"/>
        <v>0</v>
      </c>
    </row>
    <row r="90" spans="1:23" x14ac:dyDescent="0.3">
      <c r="A90" s="36">
        <v>4</v>
      </c>
      <c r="B90" s="159" t="s">
        <v>197</v>
      </c>
      <c r="C90" s="159" t="s">
        <v>21</v>
      </c>
      <c r="D90" s="170" t="s">
        <v>198</v>
      </c>
      <c r="E90" s="43">
        <f t="shared" si="30"/>
        <v>2</v>
      </c>
      <c r="F90" s="38">
        <v>0</v>
      </c>
      <c r="G90" s="38">
        <v>0</v>
      </c>
      <c r="H90" s="38">
        <v>0.60784313725490191</v>
      </c>
      <c r="I90" s="38">
        <v>0.625</v>
      </c>
      <c r="J90" s="38">
        <v>0</v>
      </c>
      <c r="K90" s="38">
        <v>0</v>
      </c>
      <c r="L90" s="38"/>
      <c r="M90" s="38"/>
      <c r="N90" s="38"/>
      <c r="O90" s="38"/>
      <c r="P90" s="40">
        <f t="shared" si="31"/>
        <v>1.232843137254902</v>
      </c>
      <c r="R90" s="9">
        <f t="shared" si="32"/>
        <v>0.625</v>
      </c>
      <c r="S90" s="9">
        <f t="shared" si="33"/>
        <v>0.60784313725490191</v>
      </c>
      <c r="T90" s="9">
        <f t="shared" si="34"/>
        <v>0</v>
      </c>
      <c r="U90" s="9">
        <f t="shared" si="35"/>
        <v>0</v>
      </c>
      <c r="V90" s="9">
        <f t="shared" si="36"/>
        <v>0</v>
      </c>
      <c r="W90" s="9">
        <f t="shared" si="37"/>
        <v>0</v>
      </c>
    </row>
    <row r="91" spans="1:23" x14ac:dyDescent="0.3">
      <c r="A91" s="36">
        <v>5</v>
      </c>
      <c r="B91" s="52" t="s">
        <v>49</v>
      </c>
      <c r="C91" s="52" t="s">
        <v>58</v>
      </c>
      <c r="D91" s="53" t="s">
        <v>59</v>
      </c>
      <c r="E91" s="43">
        <f t="shared" si="30"/>
        <v>1</v>
      </c>
      <c r="F91" s="38">
        <v>0.85507246376811596</v>
      </c>
      <c r="G91" s="38">
        <v>0</v>
      </c>
      <c r="H91" s="38">
        <v>0</v>
      </c>
      <c r="I91" s="38">
        <v>0</v>
      </c>
      <c r="J91" s="38">
        <v>0</v>
      </c>
      <c r="K91" s="38">
        <v>0</v>
      </c>
      <c r="L91" s="38"/>
      <c r="M91" s="38"/>
      <c r="N91" s="38"/>
      <c r="O91" s="38"/>
      <c r="P91" s="40">
        <f t="shared" si="31"/>
        <v>0.85507246376811596</v>
      </c>
      <c r="R91" s="9">
        <f t="shared" si="32"/>
        <v>0.85507246376811596</v>
      </c>
      <c r="S91" s="9">
        <f t="shared" si="33"/>
        <v>0</v>
      </c>
      <c r="T91" s="9">
        <f t="shared" si="34"/>
        <v>0</v>
      </c>
      <c r="U91" s="9">
        <f t="shared" si="35"/>
        <v>0</v>
      </c>
      <c r="V91" s="9">
        <f t="shared" si="36"/>
        <v>0</v>
      </c>
      <c r="W91" s="9">
        <f t="shared" si="37"/>
        <v>0</v>
      </c>
    </row>
    <row r="92" spans="1:23" x14ac:dyDescent="0.3">
      <c r="A92" s="36">
        <v>6</v>
      </c>
      <c r="B92" s="52" t="s">
        <v>155</v>
      </c>
      <c r="C92" s="52" t="s">
        <v>48</v>
      </c>
      <c r="D92" s="53" t="s">
        <v>156</v>
      </c>
      <c r="E92" s="43">
        <f t="shared" si="30"/>
        <v>1</v>
      </c>
      <c r="F92" s="38">
        <v>0</v>
      </c>
      <c r="G92" s="38">
        <v>0.73134328358208955</v>
      </c>
      <c r="H92" s="38">
        <v>0</v>
      </c>
      <c r="I92" s="38">
        <v>0</v>
      </c>
      <c r="J92" s="38">
        <v>0</v>
      </c>
      <c r="K92" s="38">
        <v>0</v>
      </c>
      <c r="L92" s="39"/>
      <c r="M92" s="38"/>
      <c r="N92" s="38"/>
      <c r="O92" s="38"/>
      <c r="P92" s="40">
        <f t="shared" si="31"/>
        <v>0.73134328358208955</v>
      </c>
      <c r="R92" s="9">
        <f t="shared" si="32"/>
        <v>0.73134328358208955</v>
      </c>
      <c r="S92" s="9">
        <f t="shared" si="33"/>
        <v>0</v>
      </c>
      <c r="T92" s="9">
        <f t="shared" si="34"/>
        <v>0</v>
      </c>
      <c r="U92" s="9">
        <f t="shared" si="35"/>
        <v>0</v>
      </c>
      <c r="V92" s="9">
        <f t="shared" si="36"/>
        <v>0</v>
      </c>
      <c r="W92" s="9">
        <f t="shared" si="37"/>
        <v>0</v>
      </c>
    </row>
    <row r="93" spans="1:23" x14ac:dyDescent="0.3">
      <c r="A93" s="36">
        <v>7</v>
      </c>
      <c r="B93" s="159"/>
      <c r="C93" s="159"/>
      <c r="D93" s="170"/>
      <c r="E93" s="43">
        <f t="shared" si="30"/>
        <v>0</v>
      </c>
      <c r="F93" s="38">
        <v>0</v>
      </c>
      <c r="G93" s="38">
        <v>0</v>
      </c>
      <c r="H93" s="38">
        <v>0</v>
      </c>
      <c r="I93" s="38">
        <v>0</v>
      </c>
      <c r="J93" s="38">
        <v>0</v>
      </c>
      <c r="K93" s="38">
        <v>0</v>
      </c>
      <c r="L93" s="38"/>
      <c r="M93" s="38"/>
      <c r="N93" s="38"/>
      <c r="O93" s="38"/>
      <c r="P93" s="40">
        <f t="shared" si="31"/>
        <v>0</v>
      </c>
      <c r="R93" s="9">
        <f t="shared" si="32"/>
        <v>0</v>
      </c>
      <c r="S93" s="9">
        <f t="shared" si="33"/>
        <v>0</v>
      </c>
      <c r="T93" s="9">
        <f t="shared" si="34"/>
        <v>0</v>
      </c>
      <c r="U93" s="9">
        <f t="shared" si="35"/>
        <v>0</v>
      </c>
      <c r="V93" s="9">
        <f t="shared" si="36"/>
        <v>0</v>
      </c>
      <c r="W93" s="9">
        <f t="shared" si="37"/>
        <v>0</v>
      </c>
    </row>
    <row r="94" spans="1:23" x14ac:dyDescent="0.3">
      <c r="A94" s="36">
        <v>8</v>
      </c>
      <c r="B94" s="159"/>
      <c r="C94" s="159"/>
      <c r="D94" s="170"/>
      <c r="E94" s="43">
        <f t="shared" si="30"/>
        <v>0</v>
      </c>
      <c r="F94" s="38">
        <v>0</v>
      </c>
      <c r="G94" s="38">
        <v>0</v>
      </c>
      <c r="H94" s="38">
        <v>0</v>
      </c>
      <c r="I94" s="38">
        <v>0</v>
      </c>
      <c r="J94" s="38">
        <v>0</v>
      </c>
      <c r="K94" s="38">
        <v>0</v>
      </c>
      <c r="L94" s="38"/>
      <c r="M94" s="38"/>
      <c r="N94" s="38"/>
      <c r="O94" s="38"/>
      <c r="P94" s="40">
        <f t="shared" si="31"/>
        <v>0</v>
      </c>
      <c r="R94" s="9">
        <f t="shared" si="32"/>
        <v>0</v>
      </c>
      <c r="S94" s="9">
        <f t="shared" si="33"/>
        <v>0</v>
      </c>
      <c r="T94" s="9">
        <f t="shared" si="34"/>
        <v>0</v>
      </c>
      <c r="U94" s="9">
        <f t="shared" si="35"/>
        <v>0</v>
      </c>
      <c r="V94" s="9">
        <f t="shared" si="36"/>
        <v>0</v>
      </c>
      <c r="W94" s="9">
        <f t="shared" si="37"/>
        <v>0</v>
      </c>
    </row>
    <row r="95" spans="1:23" x14ac:dyDescent="0.3">
      <c r="A95" s="36">
        <v>9</v>
      </c>
      <c r="B95" s="52"/>
      <c r="C95" s="52"/>
      <c r="D95" s="53"/>
      <c r="E95" s="43">
        <f t="shared" si="30"/>
        <v>0</v>
      </c>
      <c r="F95" s="38">
        <v>0</v>
      </c>
      <c r="G95" s="38">
        <v>0</v>
      </c>
      <c r="H95" s="38">
        <v>0</v>
      </c>
      <c r="I95" s="38">
        <v>0</v>
      </c>
      <c r="J95" s="38">
        <v>0</v>
      </c>
      <c r="K95" s="38">
        <v>0</v>
      </c>
      <c r="L95" s="38"/>
      <c r="M95" s="38"/>
      <c r="N95" s="38"/>
      <c r="O95" s="38"/>
      <c r="P95" s="40">
        <f t="shared" si="31"/>
        <v>0</v>
      </c>
      <c r="R95" s="9">
        <f t="shared" si="32"/>
        <v>0</v>
      </c>
      <c r="S95" s="9">
        <f t="shared" si="33"/>
        <v>0</v>
      </c>
      <c r="T95" s="9">
        <f t="shared" si="34"/>
        <v>0</v>
      </c>
      <c r="U95" s="9">
        <f t="shared" si="35"/>
        <v>0</v>
      </c>
      <c r="V95" s="9">
        <f t="shared" si="36"/>
        <v>0</v>
      </c>
      <c r="W95" s="9">
        <f t="shared" si="37"/>
        <v>0</v>
      </c>
    </row>
    <row r="96" spans="1:23" x14ac:dyDescent="0.3">
      <c r="A96" s="36">
        <v>10</v>
      </c>
      <c r="B96" s="159"/>
      <c r="C96" s="159"/>
      <c r="D96" s="170"/>
      <c r="E96" s="43">
        <f t="shared" si="30"/>
        <v>0</v>
      </c>
      <c r="F96" s="38">
        <v>0</v>
      </c>
      <c r="G96" s="38">
        <v>0</v>
      </c>
      <c r="H96" s="38">
        <v>0</v>
      </c>
      <c r="I96" s="38">
        <v>0</v>
      </c>
      <c r="J96" s="38">
        <v>0</v>
      </c>
      <c r="K96" s="38">
        <v>0</v>
      </c>
      <c r="L96" s="38"/>
      <c r="M96" s="38"/>
      <c r="N96" s="38"/>
      <c r="O96" s="38"/>
      <c r="P96" s="40">
        <f t="shared" si="31"/>
        <v>0</v>
      </c>
      <c r="R96" s="9">
        <f t="shared" si="32"/>
        <v>0</v>
      </c>
      <c r="S96" s="9">
        <f t="shared" si="33"/>
        <v>0</v>
      </c>
      <c r="T96" s="9">
        <f t="shared" si="34"/>
        <v>0</v>
      </c>
      <c r="U96" s="9">
        <f t="shared" si="35"/>
        <v>0</v>
      </c>
      <c r="V96" s="9">
        <f t="shared" si="36"/>
        <v>0</v>
      </c>
      <c r="W96" s="9">
        <f t="shared" si="37"/>
        <v>0</v>
      </c>
    </row>
    <row r="97" spans="1:23" x14ac:dyDescent="0.3">
      <c r="A97" s="36">
        <v>11</v>
      </c>
      <c r="B97" s="162"/>
      <c r="C97" s="162"/>
      <c r="D97" s="173"/>
      <c r="E97" s="43">
        <f t="shared" si="30"/>
        <v>0</v>
      </c>
      <c r="F97" s="38">
        <v>0</v>
      </c>
      <c r="G97" s="38">
        <v>0</v>
      </c>
      <c r="H97" s="38">
        <v>0</v>
      </c>
      <c r="I97" s="38">
        <v>0</v>
      </c>
      <c r="J97" s="38">
        <v>0</v>
      </c>
      <c r="K97" s="38">
        <v>0</v>
      </c>
      <c r="L97" s="38"/>
      <c r="M97" s="38"/>
      <c r="N97" s="38"/>
      <c r="O97" s="38"/>
      <c r="P97" s="40">
        <f t="shared" si="31"/>
        <v>0</v>
      </c>
      <c r="R97" s="9">
        <f t="shared" si="32"/>
        <v>0</v>
      </c>
      <c r="S97" s="9">
        <f t="shared" si="33"/>
        <v>0</v>
      </c>
      <c r="T97" s="9">
        <f t="shared" si="34"/>
        <v>0</v>
      </c>
      <c r="U97" s="9">
        <f t="shared" si="35"/>
        <v>0</v>
      </c>
      <c r="V97" s="9">
        <f t="shared" si="36"/>
        <v>0</v>
      </c>
      <c r="W97" s="9">
        <f t="shared" si="37"/>
        <v>0</v>
      </c>
    </row>
    <row r="98" spans="1:23" s="5" customFormat="1" x14ac:dyDescent="0.3">
      <c r="A98" s="36">
        <v>12</v>
      </c>
      <c r="B98" s="159"/>
      <c r="C98" s="159"/>
      <c r="D98" s="170"/>
      <c r="E98" s="43">
        <f t="shared" si="30"/>
        <v>0</v>
      </c>
      <c r="F98" s="38">
        <v>0</v>
      </c>
      <c r="G98" s="38">
        <v>0</v>
      </c>
      <c r="H98" s="38">
        <v>0</v>
      </c>
      <c r="I98" s="38">
        <v>0</v>
      </c>
      <c r="J98" s="38">
        <v>0</v>
      </c>
      <c r="K98" s="38">
        <v>0</v>
      </c>
      <c r="L98" s="38"/>
      <c r="M98" s="38"/>
      <c r="N98" s="38"/>
      <c r="O98" s="38"/>
      <c r="P98" s="40">
        <f t="shared" si="31"/>
        <v>0</v>
      </c>
      <c r="R98" s="9">
        <f t="shared" si="32"/>
        <v>0</v>
      </c>
      <c r="S98" s="9">
        <f t="shared" si="33"/>
        <v>0</v>
      </c>
      <c r="T98" s="9">
        <f t="shared" si="34"/>
        <v>0</v>
      </c>
      <c r="U98" s="9">
        <f t="shared" si="35"/>
        <v>0</v>
      </c>
      <c r="V98" s="9">
        <f t="shared" si="36"/>
        <v>0</v>
      </c>
      <c r="W98" s="9">
        <f t="shared" si="37"/>
        <v>0</v>
      </c>
    </row>
    <row r="99" spans="1:23" s="5" customFormat="1" x14ac:dyDescent="0.3">
      <c r="A99" s="36">
        <v>13</v>
      </c>
      <c r="B99" s="159"/>
      <c r="C99" s="159"/>
      <c r="D99" s="170"/>
      <c r="E99" s="43">
        <f t="shared" si="30"/>
        <v>0</v>
      </c>
      <c r="F99" s="38">
        <v>0</v>
      </c>
      <c r="G99" s="38">
        <v>0</v>
      </c>
      <c r="H99" s="38">
        <v>0</v>
      </c>
      <c r="I99" s="38">
        <v>0</v>
      </c>
      <c r="J99" s="38">
        <v>0</v>
      </c>
      <c r="K99" s="38">
        <v>0</v>
      </c>
      <c r="L99" s="38"/>
      <c r="M99" s="38"/>
      <c r="N99" s="38"/>
      <c r="O99" s="38"/>
      <c r="P99" s="40">
        <f t="shared" si="31"/>
        <v>0</v>
      </c>
      <c r="R99" s="9">
        <f t="shared" si="32"/>
        <v>0</v>
      </c>
      <c r="S99" s="9">
        <f t="shared" si="33"/>
        <v>0</v>
      </c>
      <c r="T99" s="9">
        <f t="shared" si="34"/>
        <v>0</v>
      </c>
      <c r="U99" s="9">
        <f t="shared" si="35"/>
        <v>0</v>
      </c>
      <c r="V99" s="9">
        <f t="shared" si="36"/>
        <v>0</v>
      </c>
      <c r="W99" s="9">
        <f t="shared" si="37"/>
        <v>0</v>
      </c>
    </row>
    <row r="100" spans="1:23" s="5" customFormat="1" x14ac:dyDescent="0.3">
      <c r="A100" s="25"/>
      <c r="B100" s="33"/>
      <c r="C100" s="33"/>
      <c r="D100" s="171"/>
      <c r="E100" s="6"/>
      <c r="F100" s="12"/>
      <c r="G100" s="12"/>
      <c r="H100" s="14"/>
      <c r="I100" s="14"/>
      <c r="J100" s="12"/>
      <c r="K100" s="12"/>
      <c r="L100" s="12"/>
      <c r="M100" s="12"/>
      <c r="N100" s="12"/>
      <c r="O100" s="12"/>
      <c r="P100" s="26"/>
      <c r="R100" s="111"/>
      <c r="S100" s="111"/>
      <c r="T100" s="111"/>
      <c r="U100" s="111"/>
      <c r="V100" s="111"/>
    </row>
    <row r="101" spans="1:23" ht="23.4" x14ac:dyDescent="0.45">
      <c r="B101" s="17" t="s">
        <v>83</v>
      </c>
      <c r="C101" s="44"/>
      <c r="D101" s="166"/>
      <c r="H101" s="12"/>
      <c r="I101" s="12"/>
      <c r="P101" s="26"/>
      <c r="R101" s="111"/>
      <c r="S101" s="111"/>
      <c r="T101" s="111"/>
      <c r="U101" s="111"/>
      <c r="V101" s="111"/>
    </row>
    <row r="102" spans="1:23" s="5" customFormat="1" ht="15.75" customHeight="1" x14ac:dyDescent="0.3">
      <c r="A102" s="181" t="s">
        <v>32</v>
      </c>
      <c r="B102" s="182" t="s">
        <v>33</v>
      </c>
      <c r="C102" s="182" t="s">
        <v>62</v>
      </c>
      <c r="D102" s="182" t="s">
        <v>63</v>
      </c>
      <c r="E102" s="19" t="s">
        <v>70</v>
      </c>
      <c r="F102" s="183" t="s">
        <v>98</v>
      </c>
      <c r="G102" s="177"/>
      <c r="H102" s="176" t="s">
        <v>99</v>
      </c>
      <c r="I102" s="176"/>
      <c r="J102" s="177" t="s">
        <v>34</v>
      </c>
      <c r="K102" s="177"/>
      <c r="L102" s="176" t="s">
        <v>100</v>
      </c>
      <c r="M102" s="178"/>
      <c r="N102" s="179" t="s">
        <v>101</v>
      </c>
      <c r="O102" s="180"/>
      <c r="P102" s="37" t="s">
        <v>102</v>
      </c>
    </row>
    <row r="103" spans="1:23" s="5" customFormat="1" ht="15.75" customHeight="1" thickBot="1" x14ac:dyDescent="0.35">
      <c r="A103" s="181"/>
      <c r="B103" s="182"/>
      <c r="C103" s="182"/>
      <c r="D103" s="182"/>
      <c r="E103" s="20" t="s">
        <v>71</v>
      </c>
      <c r="F103" s="21" t="s">
        <v>35</v>
      </c>
      <c r="G103" s="21" t="s">
        <v>36</v>
      </c>
      <c r="H103" s="22" t="s">
        <v>37</v>
      </c>
      <c r="I103" s="22" t="s">
        <v>38</v>
      </c>
      <c r="J103" s="21" t="s">
        <v>39</v>
      </c>
      <c r="K103" s="21" t="s">
        <v>40</v>
      </c>
      <c r="L103" s="21" t="s">
        <v>41</v>
      </c>
      <c r="M103" s="41" t="s">
        <v>42</v>
      </c>
      <c r="N103" s="21" t="s">
        <v>103</v>
      </c>
      <c r="O103" s="41" t="s">
        <v>104</v>
      </c>
      <c r="P103" s="42" t="s">
        <v>97</v>
      </c>
      <c r="R103" s="23" t="s">
        <v>105</v>
      </c>
      <c r="S103" s="24"/>
      <c r="T103" s="24"/>
      <c r="U103" s="24"/>
      <c r="V103" s="24"/>
    </row>
    <row r="104" spans="1:23" x14ac:dyDescent="0.3">
      <c r="A104" s="36">
        <v>1</v>
      </c>
      <c r="B104" s="48" t="s">
        <v>160</v>
      </c>
      <c r="C104" s="49" t="s">
        <v>12</v>
      </c>
      <c r="D104" s="50" t="s">
        <v>161</v>
      </c>
      <c r="E104" s="43">
        <f t="shared" ref="E104:E110" si="38">COUNTIF(F104:M104,"&gt;0")</f>
        <v>4</v>
      </c>
      <c r="F104" s="38">
        <v>0.85135135135135132</v>
      </c>
      <c r="G104" s="38">
        <v>0.93939393939393945</v>
      </c>
      <c r="H104" s="38">
        <v>0.97872340425531912</v>
      </c>
      <c r="I104" s="38">
        <v>0.94</v>
      </c>
      <c r="J104" s="38">
        <v>0</v>
      </c>
      <c r="K104" s="38">
        <v>0</v>
      </c>
      <c r="L104" s="38"/>
      <c r="M104" s="38"/>
      <c r="N104" s="38"/>
      <c r="O104" s="38"/>
      <c r="P104" s="40">
        <f t="shared" ref="P104:P110" si="39">SUM(R104:V104)</f>
        <v>3.7094686950006097</v>
      </c>
      <c r="R104" s="9">
        <f t="shared" ref="R104:R114" si="40">LARGE(F104:O104,1)</f>
        <v>0.97872340425531912</v>
      </c>
      <c r="S104" s="9">
        <f t="shared" ref="S104:S114" si="41">LARGE(F104:O104,2)</f>
        <v>0.94</v>
      </c>
      <c r="T104" s="9">
        <f t="shared" ref="T104:T114" si="42">LARGE(F104:O104,3)</f>
        <v>0.93939393939393945</v>
      </c>
      <c r="U104" s="9">
        <f t="shared" ref="U104:U114" si="43">LARGE(F104:O104,4)</f>
        <v>0.85135135135135132</v>
      </c>
      <c r="V104" s="9">
        <f t="shared" ref="V104:V114" si="44">LARGE(F104:O104,5)</f>
        <v>0</v>
      </c>
      <c r="W104" s="9">
        <f t="shared" ref="W104:W114" si="45">LARGE(F104:O104,6)</f>
        <v>0</v>
      </c>
    </row>
    <row r="105" spans="1:23" x14ac:dyDescent="0.3">
      <c r="A105" s="36">
        <v>2</v>
      </c>
      <c r="B105" s="51" t="s">
        <v>7</v>
      </c>
      <c r="C105" s="52" t="s">
        <v>30</v>
      </c>
      <c r="D105" s="53" t="s">
        <v>8</v>
      </c>
      <c r="E105" s="43">
        <f t="shared" si="38"/>
        <v>4</v>
      </c>
      <c r="F105" s="38">
        <v>0.93243243243243246</v>
      </c>
      <c r="G105" s="38">
        <v>0.77272727272727271</v>
      </c>
      <c r="H105" s="38">
        <v>0.87234042553191493</v>
      </c>
      <c r="I105" s="38">
        <v>0.92</v>
      </c>
      <c r="J105" s="38">
        <v>0</v>
      </c>
      <c r="K105" s="38">
        <v>0</v>
      </c>
      <c r="L105" s="38"/>
      <c r="M105" s="38"/>
      <c r="N105" s="38"/>
      <c r="O105" s="38"/>
      <c r="P105" s="40">
        <f t="shared" si="39"/>
        <v>3.4975001306916198</v>
      </c>
      <c r="R105" s="9">
        <f t="shared" si="40"/>
        <v>0.93243243243243246</v>
      </c>
      <c r="S105" s="9">
        <f t="shared" si="41"/>
        <v>0.92</v>
      </c>
      <c r="T105" s="9">
        <f t="shared" si="42"/>
        <v>0.87234042553191493</v>
      </c>
      <c r="U105" s="9">
        <f t="shared" si="43"/>
        <v>0.77272727272727271</v>
      </c>
      <c r="V105" s="9">
        <f t="shared" si="44"/>
        <v>0</v>
      </c>
      <c r="W105" s="9">
        <f t="shared" si="45"/>
        <v>0</v>
      </c>
    </row>
    <row r="106" spans="1:23" x14ac:dyDescent="0.3">
      <c r="A106" s="36">
        <v>3</v>
      </c>
      <c r="B106" s="51" t="s">
        <v>50</v>
      </c>
      <c r="C106" s="52" t="s">
        <v>44</v>
      </c>
      <c r="D106" s="53" t="s">
        <v>67</v>
      </c>
      <c r="E106" s="43">
        <f t="shared" si="38"/>
        <v>3</v>
      </c>
      <c r="F106" s="38">
        <v>1</v>
      </c>
      <c r="G106" s="38">
        <v>0.93939393939393945</v>
      </c>
      <c r="H106" s="38">
        <v>0.93617021276595747</v>
      </c>
      <c r="I106" s="38">
        <v>0</v>
      </c>
      <c r="J106" s="38">
        <v>0</v>
      </c>
      <c r="K106" s="38">
        <v>0</v>
      </c>
      <c r="L106" s="38"/>
      <c r="M106" s="38"/>
      <c r="N106" s="38"/>
      <c r="O106" s="38"/>
      <c r="P106" s="40">
        <f t="shared" si="39"/>
        <v>2.8755641521598969</v>
      </c>
      <c r="R106" s="9">
        <f t="shared" si="40"/>
        <v>1</v>
      </c>
      <c r="S106" s="9">
        <f t="shared" si="41"/>
        <v>0.93939393939393945</v>
      </c>
      <c r="T106" s="9">
        <f t="shared" si="42"/>
        <v>0.93617021276595747</v>
      </c>
      <c r="U106" s="9">
        <f t="shared" si="43"/>
        <v>0</v>
      </c>
      <c r="V106" s="9">
        <f t="shared" si="44"/>
        <v>0</v>
      </c>
      <c r="W106" s="9">
        <f t="shared" si="45"/>
        <v>0</v>
      </c>
    </row>
    <row r="107" spans="1:23" x14ac:dyDescent="0.3">
      <c r="A107" s="36">
        <v>4</v>
      </c>
      <c r="B107" s="51" t="s">
        <v>14</v>
      </c>
      <c r="C107" s="52" t="s">
        <v>15</v>
      </c>
      <c r="D107" s="53" t="s">
        <v>16</v>
      </c>
      <c r="E107" s="43">
        <f t="shared" si="38"/>
        <v>3</v>
      </c>
      <c r="F107" s="38">
        <v>0</v>
      </c>
      <c r="G107" s="38">
        <v>0.89393939393939392</v>
      </c>
      <c r="H107" s="38">
        <v>0.97872340425531912</v>
      </c>
      <c r="I107" s="38">
        <v>1</v>
      </c>
      <c r="J107" s="38">
        <v>0</v>
      </c>
      <c r="K107" s="38">
        <v>0</v>
      </c>
      <c r="L107" s="39"/>
      <c r="M107" s="38"/>
      <c r="N107" s="38"/>
      <c r="O107" s="38"/>
      <c r="P107" s="40">
        <f t="shared" si="39"/>
        <v>2.872662798194713</v>
      </c>
      <c r="R107" s="9">
        <f t="shared" si="40"/>
        <v>1</v>
      </c>
      <c r="S107" s="9">
        <f t="shared" si="41"/>
        <v>0.97872340425531912</v>
      </c>
      <c r="T107" s="9">
        <f t="shared" si="42"/>
        <v>0.89393939393939392</v>
      </c>
      <c r="U107" s="9">
        <f t="shared" si="43"/>
        <v>0</v>
      </c>
      <c r="V107" s="9">
        <f t="shared" si="44"/>
        <v>0</v>
      </c>
      <c r="W107" s="9">
        <f t="shared" si="45"/>
        <v>0</v>
      </c>
    </row>
    <row r="108" spans="1:23" s="5" customFormat="1" x14ac:dyDescent="0.3">
      <c r="A108" s="36">
        <v>5</v>
      </c>
      <c r="B108" s="51" t="s">
        <v>162</v>
      </c>
      <c r="C108" s="52" t="s">
        <v>46</v>
      </c>
      <c r="D108" s="53" t="s">
        <v>163</v>
      </c>
      <c r="E108" s="43">
        <f t="shared" si="38"/>
        <v>3</v>
      </c>
      <c r="F108" s="38">
        <v>0.93243243243243246</v>
      </c>
      <c r="G108" s="38">
        <v>0</v>
      </c>
      <c r="H108" s="38">
        <v>1</v>
      </c>
      <c r="I108" s="38">
        <v>0.94</v>
      </c>
      <c r="J108" s="38">
        <v>0</v>
      </c>
      <c r="K108" s="38">
        <v>0</v>
      </c>
      <c r="L108" s="38"/>
      <c r="M108" s="38"/>
      <c r="N108" s="38"/>
      <c r="O108" s="38"/>
      <c r="P108" s="40">
        <f t="shared" si="39"/>
        <v>2.8724324324324324</v>
      </c>
      <c r="R108" s="9">
        <f t="shared" si="40"/>
        <v>1</v>
      </c>
      <c r="S108" s="9">
        <f t="shared" si="41"/>
        <v>0.94</v>
      </c>
      <c r="T108" s="9">
        <f t="shared" si="42"/>
        <v>0.93243243243243246</v>
      </c>
      <c r="U108" s="9">
        <f t="shared" si="43"/>
        <v>0</v>
      </c>
      <c r="V108" s="9">
        <f t="shared" si="44"/>
        <v>0</v>
      </c>
      <c r="W108" s="9">
        <f t="shared" si="45"/>
        <v>0</v>
      </c>
    </row>
    <row r="109" spans="1:23" s="5" customFormat="1" x14ac:dyDescent="0.3">
      <c r="A109" s="36">
        <v>6</v>
      </c>
      <c r="B109" s="51" t="s">
        <v>157</v>
      </c>
      <c r="C109" s="52" t="s">
        <v>158</v>
      </c>
      <c r="D109" s="53" t="s">
        <v>159</v>
      </c>
      <c r="E109" s="43">
        <f t="shared" si="38"/>
        <v>2</v>
      </c>
      <c r="F109" s="38">
        <v>0.93243243243243246</v>
      </c>
      <c r="G109" s="38">
        <v>1</v>
      </c>
      <c r="H109" s="38">
        <v>0</v>
      </c>
      <c r="I109" s="38">
        <v>0</v>
      </c>
      <c r="J109" s="38">
        <v>0</v>
      </c>
      <c r="K109" s="38">
        <v>0</v>
      </c>
      <c r="L109" s="39"/>
      <c r="M109" s="38"/>
      <c r="N109" s="38"/>
      <c r="O109" s="38"/>
      <c r="P109" s="40">
        <f t="shared" si="39"/>
        <v>1.9324324324324325</v>
      </c>
      <c r="R109" s="9">
        <f t="shared" si="40"/>
        <v>1</v>
      </c>
      <c r="S109" s="9">
        <f t="shared" si="41"/>
        <v>0.93243243243243246</v>
      </c>
      <c r="T109" s="9">
        <f t="shared" si="42"/>
        <v>0</v>
      </c>
      <c r="U109" s="9">
        <f t="shared" si="43"/>
        <v>0</v>
      </c>
      <c r="V109" s="9">
        <f t="shared" si="44"/>
        <v>0</v>
      </c>
      <c r="W109" s="9">
        <f t="shared" si="45"/>
        <v>0</v>
      </c>
    </row>
    <row r="110" spans="1:23" s="5" customFormat="1" x14ac:dyDescent="0.3">
      <c r="A110" s="36">
        <v>7</v>
      </c>
      <c r="B110" s="161" t="s">
        <v>207</v>
      </c>
      <c r="C110" s="159" t="s">
        <v>21</v>
      </c>
      <c r="D110" s="170" t="s">
        <v>208</v>
      </c>
      <c r="E110" s="43">
        <f t="shared" si="38"/>
        <v>2</v>
      </c>
      <c r="F110" s="38">
        <v>0</v>
      </c>
      <c r="G110" s="38">
        <v>0</v>
      </c>
      <c r="H110" s="38">
        <v>1</v>
      </c>
      <c r="I110" s="38">
        <v>0.82</v>
      </c>
      <c r="J110" s="38">
        <v>0</v>
      </c>
      <c r="K110" s="38">
        <v>0</v>
      </c>
      <c r="L110" s="38"/>
      <c r="M110" s="38"/>
      <c r="N110" s="38"/>
      <c r="O110" s="38"/>
      <c r="P110" s="40">
        <f t="shared" si="39"/>
        <v>1.8199999999999998</v>
      </c>
      <c r="R110" s="9">
        <f t="shared" ref="R110:R113" si="46">LARGE(F110:O110,1)</f>
        <v>1</v>
      </c>
      <c r="S110" s="9">
        <f t="shared" ref="S110:S113" si="47">LARGE(F110:O110,2)</f>
        <v>0.82</v>
      </c>
      <c r="T110" s="9">
        <f t="shared" ref="T110:T113" si="48">LARGE(F110:O110,3)</f>
        <v>0</v>
      </c>
      <c r="U110" s="9">
        <f t="shared" ref="U110:U113" si="49">LARGE(F110:O110,4)</f>
        <v>0</v>
      </c>
      <c r="V110" s="9">
        <f t="shared" ref="V110:V113" si="50">LARGE(F110:O110,5)</f>
        <v>0</v>
      </c>
      <c r="W110" s="9">
        <f t="shared" ref="W110:W113" si="51">LARGE(F110:O110,6)</f>
        <v>0</v>
      </c>
    </row>
    <row r="111" spans="1:23" s="5" customFormat="1" x14ac:dyDescent="0.3">
      <c r="A111" s="36">
        <v>8</v>
      </c>
      <c r="B111" s="156"/>
      <c r="C111" s="52"/>
      <c r="D111" s="53"/>
      <c r="E111" s="43">
        <f t="shared" ref="E111:E114" si="52">COUNTIF(F111:M111,"&gt;0")</f>
        <v>0</v>
      </c>
      <c r="F111" s="38">
        <v>0</v>
      </c>
      <c r="G111" s="38">
        <v>0</v>
      </c>
      <c r="H111" s="38">
        <v>0</v>
      </c>
      <c r="I111" s="38">
        <v>0</v>
      </c>
      <c r="J111" s="38">
        <v>0</v>
      </c>
      <c r="K111" s="38">
        <v>0</v>
      </c>
      <c r="L111" s="39"/>
      <c r="M111" s="38"/>
      <c r="N111" s="38"/>
      <c r="O111" s="38"/>
      <c r="P111" s="40">
        <f t="shared" ref="P111:P114" si="53">SUM(R111:V111)</f>
        <v>0</v>
      </c>
      <c r="R111" s="9">
        <f t="shared" si="46"/>
        <v>0</v>
      </c>
      <c r="S111" s="9">
        <f t="shared" si="47"/>
        <v>0</v>
      </c>
      <c r="T111" s="9">
        <f t="shared" si="48"/>
        <v>0</v>
      </c>
      <c r="U111" s="9">
        <f t="shared" si="49"/>
        <v>0</v>
      </c>
      <c r="V111" s="9">
        <f t="shared" si="50"/>
        <v>0</v>
      </c>
      <c r="W111" s="9">
        <f t="shared" si="51"/>
        <v>0</v>
      </c>
    </row>
    <row r="112" spans="1:23" s="5" customFormat="1" x14ac:dyDescent="0.3">
      <c r="A112" s="36">
        <v>9</v>
      </c>
      <c r="B112" s="156"/>
      <c r="C112" s="52"/>
      <c r="D112" s="53"/>
      <c r="E112" s="43">
        <f t="shared" si="52"/>
        <v>0</v>
      </c>
      <c r="F112" s="38">
        <v>0</v>
      </c>
      <c r="G112" s="38">
        <v>0</v>
      </c>
      <c r="H112" s="38">
        <v>0</v>
      </c>
      <c r="I112" s="38">
        <v>0</v>
      </c>
      <c r="J112" s="38">
        <v>0</v>
      </c>
      <c r="K112" s="38">
        <v>0</v>
      </c>
      <c r="L112" s="39"/>
      <c r="M112" s="38"/>
      <c r="N112" s="38"/>
      <c r="O112" s="38"/>
      <c r="P112" s="40">
        <f t="shared" si="53"/>
        <v>0</v>
      </c>
      <c r="R112" s="9">
        <f t="shared" si="46"/>
        <v>0</v>
      </c>
      <c r="S112" s="9">
        <f t="shared" si="47"/>
        <v>0</v>
      </c>
      <c r="T112" s="9">
        <f t="shared" si="48"/>
        <v>0</v>
      </c>
      <c r="U112" s="9">
        <f t="shared" si="49"/>
        <v>0</v>
      </c>
      <c r="V112" s="9">
        <f t="shared" si="50"/>
        <v>0</v>
      </c>
      <c r="W112" s="9">
        <f t="shared" si="51"/>
        <v>0</v>
      </c>
    </row>
    <row r="113" spans="1:23" s="5" customFormat="1" x14ac:dyDescent="0.3">
      <c r="A113" s="36">
        <v>10</v>
      </c>
      <c r="B113" s="156"/>
      <c r="C113" s="52"/>
      <c r="D113" s="53"/>
      <c r="E113" s="43">
        <f t="shared" si="52"/>
        <v>0</v>
      </c>
      <c r="F113" s="38">
        <v>0</v>
      </c>
      <c r="G113" s="38">
        <v>0</v>
      </c>
      <c r="H113" s="38">
        <v>0</v>
      </c>
      <c r="I113" s="38">
        <v>0</v>
      </c>
      <c r="J113" s="38">
        <v>0</v>
      </c>
      <c r="K113" s="38">
        <v>0</v>
      </c>
      <c r="L113" s="39"/>
      <c r="M113" s="38"/>
      <c r="N113" s="38"/>
      <c r="O113" s="38"/>
      <c r="P113" s="40">
        <f t="shared" si="53"/>
        <v>0</v>
      </c>
      <c r="R113" s="9">
        <f t="shared" si="46"/>
        <v>0</v>
      </c>
      <c r="S113" s="9">
        <f t="shared" si="47"/>
        <v>0</v>
      </c>
      <c r="T113" s="9">
        <f t="shared" si="48"/>
        <v>0</v>
      </c>
      <c r="U113" s="9">
        <f t="shared" si="49"/>
        <v>0</v>
      </c>
      <c r="V113" s="9">
        <f t="shared" si="50"/>
        <v>0</v>
      </c>
      <c r="W113" s="9">
        <f t="shared" si="51"/>
        <v>0</v>
      </c>
    </row>
    <row r="114" spans="1:23" s="5" customFormat="1" x14ac:dyDescent="0.3">
      <c r="A114" s="36">
        <v>11</v>
      </c>
      <c r="B114" s="52"/>
      <c r="C114" s="52"/>
      <c r="D114" s="53"/>
      <c r="E114" s="43">
        <f t="shared" si="52"/>
        <v>0</v>
      </c>
      <c r="F114" s="38">
        <v>0</v>
      </c>
      <c r="G114" s="38">
        <v>0</v>
      </c>
      <c r="H114" s="38">
        <v>0</v>
      </c>
      <c r="I114" s="38">
        <v>0</v>
      </c>
      <c r="J114" s="38">
        <v>0</v>
      </c>
      <c r="K114" s="38">
        <v>0</v>
      </c>
      <c r="L114" s="39"/>
      <c r="M114" s="38"/>
      <c r="N114" s="38"/>
      <c r="O114" s="38"/>
      <c r="P114" s="40">
        <f t="shared" si="53"/>
        <v>0</v>
      </c>
      <c r="R114" s="9">
        <f t="shared" si="40"/>
        <v>0</v>
      </c>
      <c r="S114" s="9">
        <f t="shared" si="41"/>
        <v>0</v>
      </c>
      <c r="T114" s="9">
        <f t="shared" si="42"/>
        <v>0</v>
      </c>
      <c r="U114" s="9">
        <f t="shared" si="43"/>
        <v>0</v>
      </c>
      <c r="V114" s="9">
        <f t="shared" si="44"/>
        <v>0</v>
      </c>
      <c r="W114" s="9">
        <f t="shared" si="45"/>
        <v>0</v>
      </c>
    </row>
    <row r="115" spans="1:23" s="5" customFormat="1" x14ac:dyDescent="0.3">
      <c r="A115" s="25"/>
      <c r="B115" s="33"/>
      <c r="C115" s="33"/>
      <c r="D115" s="171"/>
      <c r="E115" s="6"/>
      <c r="F115" s="12"/>
      <c r="G115" s="12"/>
      <c r="H115" s="14"/>
      <c r="I115" s="14"/>
      <c r="J115" s="12"/>
      <c r="K115" s="12"/>
      <c r="L115" s="12"/>
      <c r="M115" s="12"/>
      <c r="N115" s="12"/>
      <c r="O115" s="12"/>
      <c r="P115" s="26"/>
      <c r="R115" s="112"/>
      <c r="S115" s="112"/>
      <c r="T115" s="112"/>
      <c r="U115" s="112"/>
      <c r="V115" s="112"/>
    </row>
    <row r="116" spans="1:23" ht="23.4" x14ac:dyDescent="0.45">
      <c r="B116" s="110" t="s">
        <v>182</v>
      </c>
      <c r="D116" s="174"/>
    </row>
    <row r="117" spans="1:23" s="5" customFormat="1" ht="15.75" customHeight="1" x14ac:dyDescent="0.3">
      <c r="A117" s="181" t="s">
        <v>32</v>
      </c>
      <c r="B117" s="182" t="s">
        <v>33</v>
      </c>
      <c r="C117" s="182" t="s">
        <v>62</v>
      </c>
      <c r="D117" s="182" t="s">
        <v>63</v>
      </c>
      <c r="E117" s="19" t="s">
        <v>70</v>
      </c>
      <c r="F117" s="183" t="s">
        <v>98</v>
      </c>
      <c r="G117" s="177"/>
      <c r="H117" s="176" t="s">
        <v>99</v>
      </c>
      <c r="I117" s="176"/>
      <c r="J117" s="177" t="s">
        <v>34</v>
      </c>
      <c r="K117" s="177"/>
      <c r="L117" s="176" t="s">
        <v>100</v>
      </c>
      <c r="M117" s="178"/>
      <c r="N117" s="179" t="s">
        <v>101</v>
      </c>
      <c r="O117" s="180"/>
      <c r="P117" s="37" t="s">
        <v>102</v>
      </c>
    </row>
    <row r="118" spans="1:23" s="5" customFormat="1" ht="15.75" customHeight="1" thickBot="1" x14ac:dyDescent="0.35">
      <c r="A118" s="181"/>
      <c r="B118" s="182"/>
      <c r="C118" s="182"/>
      <c r="D118" s="182"/>
      <c r="E118" s="20" t="s">
        <v>71</v>
      </c>
      <c r="F118" s="21" t="s">
        <v>35</v>
      </c>
      <c r="G118" s="21" t="s">
        <v>36</v>
      </c>
      <c r="H118" s="22" t="s">
        <v>37</v>
      </c>
      <c r="I118" s="22" t="s">
        <v>38</v>
      </c>
      <c r="J118" s="21" t="s">
        <v>39</v>
      </c>
      <c r="K118" s="21" t="s">
        <v>40</v>
      </c>
      <c r="L118" s="21" t="s">
        <v>41</v>
      </c>
      <c r="M118" s="41" t="s">
        <v>42</v>
      </c>
      <c r="N118" s="21" t="s">
        <v>103</v>
      </c>
      <c r="O118" s="41" t="s">
        <v>104</v>
      </c>
      <c r="P118" s="42" t="s">
        <v>97</v>
      </c>
      <c r="R118" s="23" t="s">
        <v>105</v>
      </c>
      <c r="S118" s="24"/>
      <c r="T118" s="24"/>
      <c r="U118" s="24"/>
      <c r="V118" s="24"/>
    </row>
    <row r="119" spans="1:23" s="5" customFormat="1" x14ac:dyDescent="0.3">
      <c r="A119" s="36">
        <v>1</v>
      </c>
      <c r="B119" s="48" t="s">
        <v>29</v>
      </c>
      <c r="C119" s="49" t="s">
        <v>30</v>
      </c>
      <c r="D119" s="50" t="s">
        <v>68</v>
      </c>
      <c r="E119" s="43">
        <f t="shared" ref="E119:E124" si="54">COUNTIF(F119:M119,"&gt;0")</f>
        <v>4</v>
      </c>
      <c r="F119" s="38">
        <v>0.86046511627906974</v>
      </c>
      <c r="G119" s="38">
        <v>0.91428571428571426</v>
      </c>
      <c r="H119" s="38">
        <v>1</v>
      </c>
      <c r="I119" s="38">
        <v>1</v>
      </c>
      <c r="J119" s="38">
        <v>0</v>
      </c>
      <c r="K119" s="38">
        <v>0</v>
      </c>
      <c r="L119" s="39"/>
      <c r="M119" s="38"/>
      <c r="N119" s="38"/>
      <c r="O119" s="38"/>
      <c r="P119" s="40">
        <f t="shared" ref="P119:P124" si="55">SUM(R119:V119)</f>
        <v>3.7747508305647841</v>
      </c>
      <c r="R119" s="9">
        <f t="shared" ref="R119:R130" si="56">LARGE(F119:O119,1)</f>
        <v>1</v>
      </c>
      <c r="S119" s="9">
        <f t="shared" ref="S119:S130" si="57">LARGE(F119:O119,2)</f>
        <v>1</v>
      </c>
      <c r="T119" s="9">
        <f t="shared" ref="T119:T130" si="58">LARGE(F119:O119,3)</f>
        <v>0.91428571428571426</v>
      </c>
      <c r="U119" s="9">
        <f t="shared" ref="U119:U130" si="59">LARGE(F119:O119,4)</f>
        <v>0.86046511627906974</v>
      </c>
      <c r="V119" s="9">
        <f t="shared" ref="V119:V130" si="60">LARGE(F119:O119,5)</f>
        <v>0</v>
      </c>
      <c r="W119" s="9">
        <f t="shared" ref="W119:W130" si="61">LARGE(F119:O119,6)</f>
        <v>0</v>
      </c>
    </row>
    <row r="120" spans="1:23" s="5" customFormat="1" x14ac:dyDescent="0.3">
      <c r="A120" s="36">
        <v>2</v>
      </c>
      <c r="B120" s="51" t="s">
        <v>177</v>
      </c>
      <c r="C120" s="52" t="s">
        <v>53</v>
      </c>
      <c r="D120" s="53" t="s">
        <v>178</v>
      </c>
      <c r="E120" s="43">
        <f t="shared" si="54"/>
        <v>4</v>
      </c>
      <c r="F120" s="38">
        <v>0.81395348837209303</v>
      </c>
      <c r="G120" s="38">
        <v>0.8</v>
      </c>
      <c r="H120" s="38">
        <v>0.70967741935483875</v>
      </c>
      <c r="I120" s="38">
        <v>0.7142857142857143</v>
      </c>
      <c r="J120" s="38">
        <v>0</v>
      </c>
      <c r="K120" s="38">
        <v>0</v>
      </c>
      <c r="L120" s="38"/>
      <c r="M120" s="38"/>
      <c r="N120" s="38"/>
      <c r="O120" s="38"/>
      <c r="P120" s="40">
        <f t="shared" si="55"/>
        <v>3.0379166220126459</v>
      </c>
      <c r="R120" s="9">
        <f t="shared" si="56"/>
        <v>0.81395348837209303</v>
      </c>
      <c r="S120" s="9">
        <f t="shared" si="57"/>
        <v>0.8</v>
      </c>
      <c r="T120" s="9">
        <f t="shared" si="58"/>
        <v>0.7142857142857143</v>
      </c>
      <c r="U120" s="9">
        <f t="shared" si="59"/>
        <v>0.70967741935483875</v>
      </c>
      <c r="V120" s="9">
        <f t="shared" si="60"/>
        <v>0</v>
      </c>
      <c r="W120" s="9">
        <f t="shared" si="61"/>
        <v>0</v>
      </c>
    </row>
    <row r="121" spans="1:23" s="5" customFormat="1" x14ac:dyDescent="0.3">
      <c r="A121" s="36">
        <v>3</v>
      </c>
      <c r="B121" s="51" t="s">
        <v>47</v>
      </c>
      <c r="C121" s="52" t="s">
        <v>54</v>
      </c>
      <c r="D121" s="53" t="s">
        <v>85</v>
      </c>
      <c r="E121" s="43">
        <f t="shared" si="54"/>
        <v>4</v>
      </c>
      <c r="F121" s="38">
        <v>1</v>
      </c>
      <c r="G121" s="38">
        <v>1</v>
      </c>
      <c r="H121" s="38">
        <v>0.5161290322580645</v>
      </c>
      <c r="I121" s="38">
        <v>0.5</v>
      </c>
      <c r="J121" s="38">
        <v>0</v>
      </c>
      <c r="K121" s="38">
        <v>0</v>
      </c>
      <c r="L121" s="38"/>
      <c r="M121" s="38"/>
      <c r="N121" s="38"/>
      <c r="O121" s="38"/>
      <c r="P121" s="40">
        <f t="shared" si="55"/>
        <v>3.0161290322580645</v>
      </c>
      <c r="R121" s="9">
        <f t="shared" si="56"/>
        <v>1</v>
      </c>
      <c r="S121" s="9">
        <f t="shared" si="57"/>
        <v>1</v>
      </c>
      <c r="T121" s="9">
        <f t="shared" si="58"/>
        <v>0.5161290322580645</v>
      </c>
      <c r="U121" s="9">
        <f t="shared" si="59"/>
        <v>0.5</v>
      </c>
      <c r="V121" s="9">
        <f t="shared" si="60"/>
        <v>0</v>
      </c>
      <c r="W121" s="9">
        <f t="shared" si="61"/>
        <v>0</v>
      </c>
    </row>
    <row r="122" spans="1:23" s="5" customFormat="1" x14ac:dyDescent="0.3">
      <c r="A122" s="36">
        <v>4</v>
      </c>
      <c r="B122" s="51" t="s">
        <v>199</v>
      </c>
      <c r="C122" s="52" t="s">
        <v>200</v>
      </c>
      <c r="D122" s="53" t="s">
        <v>201</v>
      </c>
      <c r="E122" s="43">
        <f t="shared" si="54"/>
        <v>2</v>
      </c>
      <c r="F122" s="38">
        <v>0</v>
      </c>
      <c r="G122" s="38">
        <v>0</v>
      </c>
      <c r="H122" s="38">
        <v>0.64516129032258063</v>
      </c>
      <c r="I122" s="38">
        <v>0.6785714285714286</v>
      </c>
      <c r="J122" s="38">
        <v>0</v>
      </c>
      <c r="K122" s="38">
        <v>0</v>
      </c>
      <c r="L122" s="38"/>
      <c r="M122" s="38"/>
      <c r="N122" s="38"/>
      <c r="O122" s="38"/>
      <c r="P122" s="40">
        <f t="shared" si="55"/>
        <v>1.3237327188940093</v>
      </c>
      <c r="R122" s="9">
        <f t="shared" si="56"/>
        <v>0.6785714285714286</v>
      </c>
      <c r="S122" s="9">
        <f t="shared" si="57"/>
        <v>0.64516129032258063</v>
      </c>
      <c r="T122" s="9">
        <f t="shared" si="58"/>
        <v>0</v>
      </c>
      <c r="U122" s="9">
        <f t="shared" si="59"/>
        <v>0</v>
      </c>
      <c r="V122" s="9">
        <f t="shared" si="60"/>
        <v>0</v>
      </c>
      <c r="W122" s="9">
        <f t="shared" si="61"/>
        <v>0</v>
      </c>
    </row>
    <row r="123" spans="1:23" s="5" customFormat="1" x14ac:dyDescent="0.3">
      <c r="A123" s="36">
        <v>5</v>
      </c>
      <c r="B123" s="51" t="s">
        <v>202</v>
      </c>
      <c r="C123" s="52" t="s">
        <v>203</v>
      </c>
      <c r="D123" s="53" t="s">
        <v>204</v>
      </c>
      <c r="E123" s="43">
        <f t="shared" si="54"/>
        <v>2</v>
      </c>
      <c r="F123" s="38">
        <v>0</v>
      </c>
      <c r="G123" s="38">
        <v>0</v>
      </c>
      <c r="H123" s="38">
        <v>0.35483870967741937</v>
      </c>
      <c r="I123" s="38">
        <v>0.8214285714285714</v>
      </c>
      <c r="J123" s="38">
        <v>0</v>
      </c>
      <c r="K123" s="38">
        <v>0</v>
      </c>
      <c r="L123" s="38"/>
      <c r="M123" s="38"/>
      <c r="N123" s="38"/>
      <c r="O123" s="38"/>
      <c r="P123" s="40">
        <f t="shared" si="55"/>
        <v>1.1762672811059907</v>
      </c>
      <c r="R123" s="9">
        <f t="shared" si="56"/>
        <v>0.8214285714285714</v>
      </c>
      <c r="S123" s="9">
        <f t="shared" si="57"/>
        <v>0.35483870967741937</v>
      </c>
      <c r="T123" s="9">
        <f t="shared" si="58"/>
        <v>0</v>
      </c>
      <c r="U123" s="9">
        <f t="shared" si="59"/>
        <v>0</v>
      </c>
      <c r="V123" s="9">
        <f t="shared" si="60"/>
        <v>0</v>
      </c>
      <c r="W123" s="9">
        <f t="shared" si="61"/>
        <v>0</v>
      </c>
    </row>
    <row r="124" spans="1:23" s="5" customFormat="1" x14ac:dyDescent="0.3">
      <c r="A124" s="36">
        <v>6</v>
      </c>
      <c r="B124" s="164" t="s">
        <v>205</v>
      </c>
      <c r="C124" s="159" t="s">
        <v>89</v>
      </c>
      <c r="D124" s="170" t="s">
        <v>206</v>
      </c>
      <c r="E124" s="43">
        <f t="shared" si="54"/>
        <v>1</v>
      </c>
      <c r="F124" s="38">
        <v>0</v>
      </c>
      <c r="G124" s="38">
        <v>0</v>
      </c>
      <c r="H124" s="38">
        <v>0</v>
      </c>
      <c r="I124" s="38">
        <v>0.6785714285714286</v>
      </c>
      <c r="J124" s="38">
        <v>0</v>
      </c>
      <c r="K124" s="38">
        <v>0</v>
      </c>
      <c r="L124" s="38"/>
      <c r="M124" s="38"/>
      <c r="N124" s="38"/>
      <c r="O124" s="38"/>
      <c r="P124" s="40">
        <f t="shared" si="55"/>
        <v>0.6785714285714286</v>
      </c>
      <c r="R124" s="9">
        <f>LARGE(F124:O124,1)</f>
        <v>0.6785714285714286</v>
      </c>
      <c r="S124" s="9">
        <f>LARGE(F124:O124,2)</f>
        <v>0</v>
      </c>
      <c r="T124" s="9">
        <f>LARGE(F124:O124,3)</f>
        <v>0</v>
      </c>
      <c r="U124" s="9">
        <f>LARGE(F124:O124,4)</f>
        <v>0</v>
      </c>
      <c r="V124" s="9">
        <f>LARGE(F124:O124,5)</f>
        <v>0</v>
      </c>
      <c r="W124" s="9">
        <f>LARGE(F124:O124,6)</f>
        <v>0</v>
      </c>
    </row>
    <row r="125" spans="1:23" s="5" customFormat="1" x14ac:dyDescent="0.3">
      <c r="A125" s="36">
        <v>7</v>
      </c>
      <c r="B125" s="161"/>
      <c r="C125" s="159"/>
      <c r="D125" s="170"/>
      <c r="E125" s="43">
        <f t="shared" ref="E125:E129" si="62">COUNTIF(F125:M125,"&gt;0")</f>
        <v>0</v>
      </c>
      <c r="F125" s="38">
        <v>0</v>
      </c>
      <c r="G125" s="38">
        <v>0</v>
      </c>
      <c r="H125" s="38">
        <v>0</v>
      </c>
      <c r="I125" s="38">
        <v>0</v>
      </c>
      <c r="J125" s="38">
        <v>0</v>
      </c>
      <c r="K125" s="38">
        <v>0</v>
      </c>
      <c r="L125" s="38"/>
      <c r="M125" s="38"/>
      <c r="N125" s="38"/>
      <c r="O125" s="38"/>
      <c r="P125" s="40">
        <f t="shared" ref="P125:P129" si="63">SUM(R125:V125)</f>
        <v>0</v>
      </c>
      <c r="R125" s="9">
        <f t="shared" ref="R125:R129" si="64">LARGE(F125:O125,1)</f>
        <v>0</v>
      </c>
      <c r="S125" s="9">
        <f t="shared" ref="S125:S129" si="65">LARGE(F125:O125,2)</f>
        <v>0</v>
      </c>
      <c r="T125" s="9">
        <f t="shared" ref="T125:T129" si="66">LARGE(F125:O125,3)</f>
        <v>0</v>
      </c>
      <c r="U125" s="9">
        <f t="shared" ref="U125:U129" si="67">LARGE(F125:O125,4)</f>
        <v>0</v>
      </c>
      <c r="V125" s="9">
        <f t="shared" ref="V125:V129" si="68">LARGE(F125:O125,5)</f>
        <v>0</v>
      </c>
      <c r="W125" s="9">
        <f t="shared" ref="W125:W129" si="69">LARGE(F125:O125,6)</f>
        <v>0</v>
      </c>
    </row>
    <row r="126" spans="1:23" s="5" customFormat="1" x14ac:dyDescent="0.3">
      <c r="A126" s="36">
        <v>8</v>
      </c>
      <c r="B126" s="161"/>
      <c r="C126" s="159"/>
      <c r="D126" s="170"/>
      <c r="E126" s="43">
        <f t="shared" si="62"/>
        <v>0</v>
      </c>
      <c r="F126" s="38">
        <v>0</v>
      </c>
      <c r="G126" s="38">
        <v>0</v>
      </c>
      <c r="H126" s="38">
        <v>0</v>
      </c>
      <c r="I126" s="38">
        <v>0</v>
      </c>
      <c r="J126" s="38">
        <v>0</v>
      </c>
      <c r="K126" s="38">
        <v>0</v>
      </c>
      <c r="L126" s="38"/>
      <c r="M126" s="38"/>
      <c r="N126" s="38"/>
      <c r="O126" s="38"/>
      <c r="P126" s="40">
        <f t="shared" si="63"/>
        <v>0</v>
      </c>
      <c r="R126" s="9">
        <f t="shared" si="64"/>
        <v>0</v>
      </c>
      <c r="S126" s="9">
        <f t="shared" si="65"/>
        <v>0</v>
      </c>
      <c r="T126" s="9">
        <f t="shared" si="66"/>
        <v>0</v>
      </c>
      <c r="U126" s="9">
        <f t="shared" si="67"/>
        <v>0</v>
      </c>
      <c r="V126" s="9">
        <f t="shared" si="68"/>
        <v>0</v>
      </c>
      <c r="W126" s="9">
        <f t="shared" si="69"/>
        <v>0</v>
      </c>
    </row>
    <row r="127" spans="1:23" s="5" customFormat="1" x14ac:dyDescent="0.3">
      <c r="A127" s="36">
        <v>9</v>
      </c>
      <c r="B127" s="161"/>
      <c r="C127" s="159"/>
      <c r="D127" s="170"/>
      <c r="E127" s="43">
        <f t="shared" si="62"/>
        <v>0</v>
      </c>
      <c r="F127" s="38">
        <v>0</v>
      </c>
      <c r="G127" s="38">
        <v>0</v>
      </c>
      <c r="H127" s="38">
        <v>0</v>
      </c>
      <c r="I127" s="38">
        <v>0</v>
      </c>
      <c r="J127" s="38">
        <v>0</v>
      </c>
      <c r="K127" s="38">
        <v>0</v>
      </c>
      <c r="L127" s="38"/>
      <c r="M127" s="38"/>
      <c r="N127" s="38"/>
      <c r="O127" s="38"/>
      <c r="P127" s="40">
        <f t="shared" si="63"/>
        <v>0</v>
      </c>
      <c r="R127" s="9">
        <f t="shared" si="64"/>
        <v>0</v>
      </c>
      <c r="S127" s="9">
        <f t="shared" si="65"/>
        <v>0</v>
      </c>
      <c r="T127" s="9">
        <f t="shared" si="66"/>
        <v>0</v>
      </c>
      <c r="U127" s="9">
        <f t="shared" si="67"/>
        <v>0</v>
      </c>
      <c r="V127" s="9">
        <f t="shared" si="68"/>
        <v>0</v>
      </c>
      <c r="W127" s="9">
        <f t="shared" si="69"/>
        <v>0</v>
      </c>
    </row>
    <row r="128" spans="1:23" s="5" customFormat="1" x14ac:dyDescent="0.3">
      <c r="A128" s="36">
        <v>10</v>
      </c>
      <c r="B128" s="161"/>
      <c r="C128" s="159"/>
      <c r="D128" s="170"/>
      <c r="E128" s="43">
        <f t="shared" si="62"/>
        <v>0</v>
      </c>
      <c r="F128" s="38">
        <v>0</v>
      </c>
      <c r="G128" s="38">
        <v>0</v>
      </c>
      <c r="H128" s="38">
        <v>0</v>
      </c>
      <c r="I128" s="38">
        <v>0</v>
      </c>
      <c r="J128" s="38">
        <v>0</v>
      </c>
      <c r="K128" s="38">
        <v>0</v>
      </c>
      <c r="L128" s="38"/>
      <c r="M128" s="38"/>
      <c r="N128" s="38"/>
      <c r="O128" s="38"/>
      <c r="P128" s="40">
        <f t="shared" si="63"/>
        <v>0</v>
      </c>
      <c r="R128" s="9">
        <f t="shared" si="64"/>
        <v>0</v>
      </c>
      <c r="S128" s="9">
        <f t="shared" si="65"/>
        <v>0</v>
      </c>
      <c r="T128" s="9">
        <f t="shared" si="66"/>
        <v>0</v>
      </c>
      <c r="U128" s="9">
        <f t="shared" si="67"/>
        <v>0</v>
      </c>
      <c r="V128" s="9">
        <f t="shared" si="68"/>
        <v>0</v>
      </c>
      <c r="W128" s="9">
        <f t="shared" si="69"/>
        <v>0</v>
      </c>
    </row>
    <row r="129" spans="1:23" s="5" customFormat="1" x14ac:dyDescent="0.3">
      <c r="A129" s="36">
        <v>11</v>
      </c>
      <c r="B129" s="161"/>
      <c r="C129" s="159"/>
      <c r="D129" s="170"/>
      <c r="E129" s="43">
        <f t="shared" si="62"/>
        <v>0</v>
      </c>
      <c r="F129" s="38">
        <v>0</v>
      </c>
      <c r="G129" s="38">
        <v>0</v>
      </c>
      <c r="H129" s="38">
        <v>0</v>
      </c>
      <c r="I129" s="38">
        <v>0</v>
      </c>
      <c r="J129" s="38">
        <v>0</v>
      </c>
      <c r="K129" s="38">
        <v>0</v>
      </c>
      <c r="L129" s="38"/>
      <c r="M129" s="38"/>
      <c r="N129" s="38"/>
      <c r="O129" s="38"/>
      <c r="P129" s="40">
        <f t="shared" si="63"/>
        <v>0</v>
      </c>
      <c r="R129" s="9">
        <f t="shared" si="64"/>
        <v>0</v>
      </c>
      <c r="S129" s="9">
        <f t="shared" si="65"/>
        <v>0</v>
      </c>
      <c r="T129" s="9">
        <f t="shared" si="66"/>
        <v>0</v>
      </c>
      <c r="U129" s="9">
        <f t="shared" si="67"/>
        <v>0</v>
      </c>
      <c r="V129" s="9">
        <f t="shared" si="68"/>
        <v>0</v>
      </c>
      <c r="W129" s="9">
        <f t="shared" si="69"/>
        <v>0</v>
      </c>
    </row>
    <row r="130" spans="1:23" s="5" customFormat="1" x14ac:dyDescent="0.3">
      <c r="A130" s="36">
        <v>12</v>
      </c>
      <c r="B130" s="52"/>
      <c r="C130" s="52"/>
      <c r="D130" s="53"/>
      <c r="E130" s="43">
        <f>COUNTIF(F130:M130,"&gt;0")</f>
        <v>0</v>
      </c>
      <c r="F130" s="38">
        <v>0</v>
      </c>
      <c r="G130" s="38">
        <v>0</v>
      </c>
      <c r="H130" s="38">
        <v>0</v>
      </c>
      <c r="I130" s="38">
        <v>0</v>
      </c>
      <c r="J130" s="38">
        <v>0</v>
      </c>
      <c r="K130" s="38">
        <v>0</v>
      </c>
      <c r="L130" s="39"/>
      <c r="M130" s="38"/>
      <c r="N130" s="38"/>
      <c r="O130" s="38"/>
      <c r="P130" s="40">
        <f>SUM(R130:V130)</f>
        <v>0</v>
      </c>
      <c r="R130" s="9">
        <f t="shared" si="56"/>
        <v>0</v>
      </c>
      <c r="S130" s="9">
        <f t="shared" si="57"/>
        <v>0</v>
      </c>
      <c r="T130" s="9">
        <f t="shared" si="58"/>
        <v>0</v>
      </c>
      <c r="U130" s="9">
        <f t="shared" si="59"/>
        <v>0</v>
      </c>
      <c r="V130" s="9">
        <f t="shared" si="60"/>
        <v>0</v>
      </c>
      <c r="W130" s="9">
        <f t="shared" si="61"/>
        <v>0</v>
      </c>
    </row>
    <row r="131" spans="1:23" x14ac:dyDescent="0.3">
      <c r="A131" s="157"/>
      <c r="B131" s="34"/>
      <c r="C131" s="34"/>
      <c r="D131" s="174"/>
    </row>
    <row r="132" spans="1:23" x14ac:dyDescent="0.3">
      <c r="A132" s="157"/>
      <c r="B132" s="34"/>
      <c r="C132" s="34"/>
      <c r="D132" s="174"/>
    </row>
    <row r="133" spans="1:23" x14ac:dyDescent="0.3">
      <c r="A133" s="157"/>
      <c r="B133" s="34"/>
      <c r="C133" s="34"/>
      <c r="D133" s="174"/>
    </row>
    <row r="134" spans="1:23" x14ac:dyDescent="0.3">
      <c r="A134" s="157"/>
      <c r="B134" s="34"/>
      <c r="C134" s="34"/>
      <c r="D134" s="174"/>
    </row>
    <row r="135" spans="1:23" x14ac:dyDescent="0.3">
      <c r="B135" s="34"/>
      <c r="C135" s="34"/>
      <c r="D135" s="174"/>
    </row>
    <row r="136" spans="1:23" x14ac:dyDescent="0.3">
      <c r="B136" s="34"/>
      <c r="C136" s="34"/>
      <c r="D136" s="174"/>
    </row>
  </sheetData>
  <sortState ref="B37:P80">
    <sortCondition descending="1" ref="P37:P80"/>
  </sortState>
  <mergeCells count="54">
    <mergeCell ref="H19:I19"/>
    <mergeCell ref="J19:K19"/>
    <mergeCell ref="L19:M19"/>
    <mergeCell ref="A19:A20"/>
    <mergeCell ref="B19:B20"/>
    <mergeCell ref="C19:C20"/>
    <mergeCell ref="D19:D20"/>
    <mergeCell ref="F19:G19"/>
    <mergeCell ref="H3:I3"/>
    <mergeCell ref="J3:K3"/>
    <mergeCell ref="L3:M3"/>
    <mergeCell ref="A3:A4"/>
    <mergeCell ref="B3:B4"/>
    <mergeCell ref="C3:C4"/>
    <mergeCell ref="D3:D4"/>
    <mergeCell ref="F3:G3"/>
    <mergeCell ref="H35:I35"/>
    <mergeCell ref="J35:K35"/>
    <mergeCell ref="L35:M35"/>
    <mergeCell ref="A85:A86"/>
    <mergeCell ref="B85:B86"/>
    <mergeCell ref="C85:C86"/>
    <mergeCell ref="D85:D86"/>
    <mergeCell ref="F85:G85"/>
    <mergeCell ref="H85:I85"/>
    <mergeCell ref="J85:K85"/>
    <mergeCell ref="L85:M85"/>
    <mergeCell ref="A35:A36"/>
    <mergeCell ref="B35:B36"/>
    <mergeCell ref="C35:C36"/>
    <mergeCell ref="D35:D36"/>
    <mergeCell ref="F35:G35"/>
    <mergeCell ref="H102:I102"/>
    <mergeCell ref="J102:K102"/>
    <mergeCell ref="L102:M102"/>
    <mergeCell ref="A102:A103"/>
    <mergeCell ref="B102:B103"/>
    <mergeCell ref="C102:C103"/>
    <mergeCell ref="D102:D103"/>
    <mergeCell ref="F102:G102"/>
    <mergeCell ref="N3:O3"/>
    <mergeCell ref="N19:O19"/>
    <mergeCell ref="N35:O35"/>
    <mergeCell ref="N85:O85"/>
    <mergeCell ref="N102:O102"/>
    <mergeCell ref="H117:I117"/>
    <mergeCell ref="J117:K117"/>
    <mergeCell ref="L117:M117"/>
    <mergeCell ref="N117:O117"/>
    <mergeCell ref="A117:A118"/>
    <mergeCell ref="B117:B118"/>
    <mergeCell ref="C117:C118"/>
    <mergeCell ref="D117:D118"/>
    <mergeCell ref="F117:G117"/>
  </mergeCells>
  <pageMargins left="0.7" right="0.7" top="0.78740157499999996" bottom="0.78740157499999996" header="0.3" footer="0.3"/>
  <pageSetup paperSize="9" orientation="landscape" horizont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R72"/>
  <sheetViews>
    <sheetView zoomScale="106" zoomScaleNormal="106" workbookViewId="0">
      <pane xSplit="3" ySplit="3" topLeftCell="D4" activePane="bottomRight" state="frozen"/>
      <selection pane="topRight" activeCell="D1" sqref="D1"/>
      <selection pane="bottomLeft" activeCell="A4" sqref="A4"/>
      <selection pane="bottomRight" activeCell="H75" sqref="H75"/>
    </sheetView>
  </sheetViews>
  <sheetFormatPr defaultRowHeight="14.4" x14ac:dyDescent="0.3"/>
  <cols>
    <col min="1" max="1" width="13.6640625" style="5" customWidth="1"/>
    <col min="2" max="2" width="9.33203125" style="5" bestFit="1" customWidth="1"/>
    <col min="3" max="3" width="13.109375" style="5" bestFit="1" customWidth="1"/>
    <col min="4" max="11" width="6.6640625" style="7" bestFit="1" customWidth="1"/>
    <col min="12" max="12" width="8.44140625" style="7" bestFit="1" customWidth="1"/>
    <col min="13" max="13" width="7.77734375" style="7" bestFit="1" customWidth="1"/>
    <col min="14" max="14" width="7.88671875" style="124" bestFit="1" customWidth="1"/>
  </cols>
  <sheetData>
    <row r="1" spans="1:14" x14ac:dyDescent="0.3">
      <c r="A1" s="5" t="s">
        <v>191</v>
      </c>
    </row>
    <row r="2" spans="1:14" x14ac:dyDescent="0.3">
      <c r="D2" s="184" t="s">
        <v>98</v>
      </c>
      <c r="E2" s="185"/>
      <c r="F2" s="185" t="s">
        <v>99</v>
      </c>
      <c r="G2" s="185"/>
      <c r="H2" s="185" t="s">
        <v>34</v>
      </c>
      <c r="I2" s="185"/>
      <c r="J2" s="185" t="s">
        <v>100</v>
      </c>
      <c r="K2" s="186"/>
      <c r="L2" s="187" t="s">
        <v>101</v>
      </c>
      <c r="M2" s="188"/>
    </row>
    <row r="3" spans="1:14" x14ac:dyDescent="0.3">
      <c r="B3" s="8"/>
      <c r="C3" s="8"/>
      <c r="D3" s="123" t="s">
        <v>35</v>
      </c>
      <c r="E3" s="123" t="s">
        <v>36</v>
      </c>
      <c r="F3" s="123" t="s">
        <v>37</v>
      </c>
      <c r="G3" s="123" t="s">
        <v>38</v>
      </c>
      <c r="H3" s="123" t="s">
        <v>39</v>
      </c>
      <c r="I3" s="123" t="s">
        <v>40</v>
      </c>
      <c r="J3" s="123" t="s">
        <v>41</v>
      </c>
      <c r="K3" s="123" t="s">
        <v>42</v>
      </c>
      <c r="L3" s="123" t="s">
        <v>103</v>
      </c>
      <c r="M3" s="123" t="s">
        <v>104</v>
      </c>
      <c r="N3" s="125" t="s">
        <v>188</v>
      </c>
    </row>
    <row r="4" spans="1:14" s="5" customFormat="1" ht="18" x14ac:dyDescent="0.35">
      <c r="A4" s="114" t="s">
        <v>183</v>
      </c>
      <c r="B4" s="113"/>
      <c r="C4" s="113"/>
      <c r="D4" s="122"/>
      <c r="E4" s="122"/>
      <c r="F4" s="122"/>
      <c r="G4" s="122"/>
      <c r="H4" s="122"/>
      <c r="I4" s="122"/>
      <c r="J4" s="122"/>
      <c r="K4" s="122"/>
      <c r="L4" s="122"/>
      <c r="M4" s="122"/>
      <c r="N4" s="126"/>
    </row>
    <row r="5" spans="1:14" x14ac:dyDescent="0.3">
      <c r="A5" s="52" t="s">
        <v>47</v>
      </c>
      <c r="B5" s="52" t="s">
        <v>54</v>
      </c>
      <c r="C5" s="53" t="s">
        <v>85</v>
      </c>
      <c r="D5" s="10">
        <v>1</v>
      </c>
      <c r="E5" s="10">
        <v>1</v>
      </c>
      <c r="F5" s="10">
        <v>0.5161290322580645</v>
      </c>
      <c r="G5" s="10"/>
      <c r="H5" s="10"/>
      <c r="I5" s="10"/>
      <c r="J5" s="10"/>
      <c r="K5" s="10"/>
      <c r="L5" s="10"/>
      <c r="M5" s="10"/>
      <c r="N5" s="127">
        <f>SUM(D5:M5)</f>
        <v>2.5161290322580645</v>
      </c>
    </row>
    <row r="6" spans="1:14" x14ac:dyDescent="0.3">
      <c r="A6" s="52" t="s">
        <v>50</v>
      </c>
      <c r="B6" s="52" t="s">
        <v>44</v>
      </c>
      <c r="C6" s="53" t="s">
        <v>67</v>
      </c>
      <c r="D6" s="10">
        <v>1</v>
      </c>
      <c r="E6" s="10">
        <v>0.93939393939393945</v>
      </c>
      <c r="F6" s="10"/>
      <c r="G6" s="10"/>
      <c r="H6" s="10"/>
      <c r="I6" s="10"/>
      <c r="J6" s="10"/>
      <c r="K6" s="10"/>
      <c r="L6" s="10"/>
      <c r="M6" s="10"/>
      <c r="N6" s="127">
        <f t="shared" ref="N6:N51" si="0">SUM(D6:M6)</f>
        <v>1.9393939393939394</v>
      </c>
    </row>
    <row r="7" spans="1:14" x14ac:dyDescent="0.3">
      <c r="A7" s="52" t="s">
        <v>160</v>
      </c>
      <c r="B7" s="52" t="s">
        <v>12</v>
      </c>
      <c r="C7" s="53" t="s">
        <v>161</v>
      </c>
      <c r="D7" s="10"/>
      <c r="E7" s="10">
        <v>0.93939393939393945</v>
      </c>
      <c r="F7" s="10">
        <v>0.97872340425531912</v>
      </c>
      <c r="G7" s="10">
        <v>0.94</v>
      </c>
      <c r="H7" s="10"/>
      <c r="I7" s="10"/>
      <c r="J7" s="10"/>
      <c r="K7" s="10"/>
      <c r="L7" s="10"/>
      <c r="M7" s="10"/>
      <c r="N7" s="127">
        <f t="shared" si="0"/>
        <v>2.8581173436492584</v>
      </c>
    </row>
    <row r="8" spans="1:14" x14ac:dyDescent="0.3">
      <c r="A8" s="52" t="s">
        <v>146</v>
      </c>
      <c r="B8" s="52" t="s">
        <v>147</v>
      </c>
      <c r="C8" s="53" t="s">
        <v>148</v>
      </c>
      <c r="D8" s="10">
        <v>0.9242424242424242</v>
      </c>
      <c r="E8" s="10">
        <v>0.96923076923076923</v>
      </c>
      <c r="F8" s="10"/>
      <c r="G8" s="10"/>
      <c r="H8" s="10"/>
      <c r="I8" s="10"/>
      <c r="J8" s="10"/>
      <c r="K8" s="10"/>
      <c r="L8" s="10"/>
      <c r="M8" s="10"/>
      <c r="N8" s="127">
        <f t="shared" si="0"/>
        <v>1.8934731934731934</v>
      </c>
    </row>
    <row r="9" spans="1:14" x14ac:dyDescent="0.3">
      <c r="A9" s="52" t="s">
        <v>149</v>
      </c>
      <c r="B9" s="52" t="s">
        <v>149</v>
      </c>
      <c r="C9" s="53" t="s">
        <v>150</v>
      </c>
      <c r="D9" s="10">
        <v>0.89393939393939392</v>
      </c>
      <c r="E9" s="10">
        <v>0.87692307692307692</v>
      </c>
      <c r="F9" s="10"/>
      <c r="G9" s="10"/>
      <c r="H9" s="10"/>
      <c r="I9" s="10"/>
      <c r="J9" s="10"/>
      <c r="K9" s="10"/>
      <c r="L9" s="10"/>
      <c r="M9" s="10"/>
      <c r="N9" s="127">
        <f t="shared" si="0"/>
        <v>1.7708624708624709</v>
      </c>
    </row>
    <row r="10" spans="1:14" x14ac:dyDescent="0.3">
      <c r="A10" s="52" t="s">
        <v>87</v>
      </c>
      <c r="B10" s="52" t="s">
        <v>151</v>
      </c>
      <c r="C10" s="53" t="s">
        <v>26</v>
      </c>
      <c r="D10" s="10">
        <v>0.80303030303030298</v>
      </c>
      <c r="E10" s="10">
        <v>0.86153846153846159</v>
      </c>
      <c r="F10" s="10"/>
      <c r="G10" s="10"/>
      <c r="H10" s="10"/>
      <c r="I10" s="10"/>
      <c r="J10" s="10"/>
      <c r="K10" s="10"/>
      <c r="L10" s="10"/>
      <c r="M10" s="10"/>
      <c r="N10" s="127">
        <f t="shared" si="0"/>
        <v>1.6645687645687646</v>
      </c>
    </row>
    <row r="11" spans="1:14" s="5" customFormat="1" x14ac:dyDescent="0.3">
      <c r="A11" s="158" t="s">
        <v>238</v>
      </c>
      <c r="B11" s="58" t="s">
        <v>43</v>
      </c>
      <c r="C11" s="59" t="s">
        <v>3</v>
      </c>
      <c r="D11" s="10"/>
      <c r="E11" s="10"/>
      <c r="F11" s="10">
        <v>1</v>
      </c>
      <c r="G11" s="10">
        <v>1</v>
      </c>
      <c r="H11" s="10"/>
      <c r="I11" s="10"/>
      <c r="J11" s="10"/>
      <c r="K11" s="10"/>
      <c r="L11" s="10"/>
      <c r="M11" s="10"/>
      <c r="N11" s="127">
        <f t="shared" si="0"/>
        <v>2</v>
      </c>
    </row>
    <row r="12" spans="1:14" s="5" customFormat="1" x14ac:dyDescent="0.3">
      <c r="A12" s="158" t="s">
        <v>79</v>
      </c>
      <c r="B12" s="58" t="s">
        <v>9</v>
      </c>
      <c r="C12" s="59" t="s">
        <v>80</v>
      </c>
      <c r="D12" s="10"/>
      <c r="E12" s="10"/>
      <c r="F12" s="10">
        <v>1</v>
      </c>
      <c r="G12" s="10">
        <v>0.91379310344827591</v>
      </c>
      <c r="H12" s="10"/>
      <c r="I12" s="10"/>
      <c r="J12" s="10"/>
      <c r="K12" s="10"/>
      <c r="L12" s="10"/>
      <c r="M12" s="10"/>
      <c r="N12" s="127">
        <f t="shared" si="0"/>
        <v>1.9137931034482758</v>
      </c>
    </row>
    <row r="13" spans="1:14" s="5" customFormat="1" x14ac:dyDescent="0.3">
      <c r="A13" s="158" t="s">
        <v>114</v>
      </c>
      <c r="B13" s="58" t="s">
        <v>54</v>
      </c>
      <c r="C13" s="59" t="s">
        <v>10</v>
      </c>
      <c r="D13" s="10"/>
      <c r="E13" s="10"/>
      <c r="F13" s="10">
        <v>0.98039215686274506</v>
      </c>
      <c r="G13" s="10">
        <v>0.89655172413793105</v>
      </c>
      <c r="H13" s="10"/>
      <c r="I13" s="10"/>
      <c r="J13" s="10"/>
      <c r="K13" s="10"/>
      <c r="L13" s="10"/>
      <c r="M13" s="10"/>
      <c r="N13" s="127">
        <f t="shared" si="0"/>
        <v>1.8769438810006762</v>
      </c>
    </row>
    <row r="14" spans="1:14" s="5" customFormat="1" x14ac:dyDescent="0.3">
      <c r="A14" s="158" t="s">
        <v>209</v>
      </c>
      <c r="B14" s="58" t="s">
        <v>210</v>
      </c>
      <c r="C14" s="59" t="s">
        <v>211</v>
      </c>
      <c r="D14" s="10"/>
      <c r="E14" s="10"/>
      <c r="F14" s="10">
        <v>1</v>
      </c>
      <c r="G14" s="10">
        <v>1</v>
      </c>
      <c r="H14" s="10"/>
      <c r="I14" s="10"/>
      <c r="J14" s="10"/>
      <c r="K14" s="10"/>
      <c r="L14" s="10"/>
      <c r="M14" s="10"/>
      <c r="N14" s="127">
        <f t="shared" si="0"/>
        <v>2</v>
      </c>
    </row>
    <row r="15" spans="1:14" s="5" customFormat="1" x14ac:dyDescent="0.3">
      <c r="A15" s="158" t="s">
        <v>212</v>
      </c>
      <c r="B15" s="58" t="s">
        <v>213</v>
      </c>
      <c r="C15" s="59" t="s">
        <v>214</v>
      </c>
      <c r="D15" s="10"/>
      <c r="E15" s="10"/>
      <c r="F15" s="10">
        <v>0.93333333333333335</v>
      </c>
      <c r="G15" s="10">
        <v>0.98</v>
      </c>
      <c r="H15" s="10"/>
      <c r="I15" s="10"/>
      <c r="J15" s="10"/>
      <c r="K15" s="10"/>
      <c r="L15" s="10"/>
      <c r="M15" s="10"/>
      <c r="N15" s="127">
        <f t="shared" si="0"/>
        <v>1.9133333333333333</v>
      </c>
    </row>
    <row r="16" spans="1:14" s="5" customFormat="1" x14ac:dyDescent="0.3">
      <c r="A16" s="158" t="s">
        <v>145</v>
      </c>
      <c r="B16" s="58" t="s">
        <v>61</v>
      </c>
      <c r="C16" s="59" t="s">
        <v>86</v>
      </c>
      <c r="D16" s="10"/>
      <c r="E16" s="10"/>
      <c r="F16" s="10">
        <v>1</v>
      </c>
      <c r="G16" s="10">
        <v>1</v>
      </c>
      <c r="H16" s="10"/>
      <c r="I16" s="10"/>
      <c r="J16" s="10"/>
      <c r="K16" s="10"/>
      <c r="L16" s="10"/>
      <c r="M16" s="10"/>
      <c r="N16" s="127">
        <f t="shared" si="0"/>
        <v>2</v>
      </c>
    </row>
    <row r="17" spans="1:14" s="5" customFormat="1" x14ac:dyDescent="0.3">
      <c r="A17" s="158" t="s">
        <v>45</v>
      </c>
      <c r="B17" s="58" t="s">
        <v>46</v>
      </c>
      <c r="C17" s="59" t="s">
        <v>69</v>
      </c>
      <c r="D17" s="10"/>
      <c r="E17" s="10"/>
      <c r="F17" s="10">
        <v>1</v>
      </c>
      <c r="G17" s="10">
        <v>0.95833333333333337</v>
      </c>
      <c r="H17" s="10"/>
      <c r="I17" s="10"/>
      <c r="J17" s="10"/>
      <c r="K17" s="10"/>
      <c r="L17" s="10"/>
      <c r="M17" s="10"/>
      <c r="N17" s="127">
        <f t="shared" si="0"/>
        <v>1.9583333333333335</v>
      </c>
    </row>
    <row r="18" spans="1:14" s="5" customFormat="1" ht="15" thickBot="1" x14ac:dyDescent="0.35">
      <c r="A18" s="158" t="s">
        <v>202</v>
      </c>
      <c r="B18" s="58" t="s">
        <v>203</v>
      </c>
      <c r="C18" s="59" t="s">
        <v>204</v>
      </c>
      <c r="D18" s="10"/>
      <c r="E18" s="10"/>
      <c r="F18" s="10"/>
      <c r="G18" s="10">
        <v>0.8214285714285714</v>
      </c>
      <c r="H18" s="10"/>
      <c r="I18" s="10"/>
      <c r="J18" s="10"/>
      <c r="K18" s="10"/>
      <c r="L18" s="10"/>
      <c r="M18" s="10"/>
      <c r="N18" s="127">
        <f t="shared" si="0"/>
        <v>0.8214285714285714</v>
      </c>
    </row>
    <row r="19" spans="1:14" x14ac:dyDescent="0.3">
      <c r="A19" s="48"/>
      <c r="B19" s="49"/>
      <c r="C19" s="5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27">
        <f t="shared" si="0"/>
        <v>0</v>
      </c>
    </row>
    <row r="20" spans="1:14" x14ac:dyDescent="0.3">
      <c r="A20" s="47"/>
      <c r="B20" s="47"/>
      <c r="C20" s="47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27">
        <f t="shared" si="0"/>
        <v>0</v>
      </c>
    </row>
    <row r="21" spans="1:14" s="129" customFormat="1" ht="15.6" x14ac:dyDescent="0.3">
      <c r="D21" s="130"/>
      <c r="E21" s="130"/>
      <c r="F21" s="130"/>
      <c r="G21" s="130"/>
      <c r="H21" s="130"/>
      <c r="I21" s="130"/>
      <c r="J21" s="130"/>
      <c r="K21" s="130"/>
      <c r="L21" s="131" t="s">
        <v>187</v>
      </c>
      <c r="M21" s="130"/>
      <c r="N21" s="132">
        <f>SUM(N5:N20)</f>
        <v>27.126376966749884</v>
      </c>
    </row>
    <row r="22" spans="1:14" ht="18" x14ac:dyDescent="0.35">
      <c r="A22" s="114" t="s">
        <v>184</v>
      </c>
      <c r="B22" s="113"/>
      <c r="C22" s="113"/>
      <c r="N22" s="128"/>
    </row>
    <row r="23" spans="1:14" x14ac:dyDescent="0.3">
      <c r="A23" s="52" t="s">
        <v>29</v>
      </c>
      <c r="B23" s="52" t="s">
        <v>30</v>
      </c>
      <c r="C23" s="53" t="s">
        <v>68</v>
      </c>
      <c r="D23" s="10">
        <v>0.86046511627906974</v>
      </c>
      <c r="E23" s="10">
        <v>0.91428571428571426</v>
      </c>
      <c r="F23" s="10">
        <v>1</v>
      </c>
      <c r="G23" s="10">
        <v>1</v>
      </c>
      <c r="H23" s="10"/>
      <c r="I23" s="10"/>
      <c r="J23" s="10"/>
      <c r="K23" s="10"/>
      <c r="L23" s="10"/>
      <c r="M23" s="10"/>
      <c r="N23" s="127">
        <f t="shared" si="0"/>
        <v>3.7747508305647841</v>
      </c>
    </row>
    <row r="24" spans="1:14" x14ac:dyDescent="0.3">
      <c r="A24" s="52" t="s">
        <v>177</v>
      </c>
      <c r="B24" s="52" t="s">
        <v>53</v>
      </c>
      <c r="C24" s="53" t="s">
        <v>178</v>
      </c>
      <c r="D24" s="10">
        <v>0.81395348837209303</v>
      </c>
      <c r="E24" s="10">
        <v>0.8</v>
      </c>
      <c r="F24" s="10">
        <v>0.70967741935483875</v>
      </c>
      <c r="G24" s="10">
        <v>0.7142857142857143</v>
      </c>
      <c r="H24" s="10"/>
      <c r="I24" s="10"/>
      <c r="J24" s="10"/>
      <c r="K24" s="10"/>
      <c r="L24" s="10"/>
      <c r="M24" s="10"/>
      <c r="N24" s="127">
        <f t="shared" si="0"/>
        <v>3.0379166220126459</v>
      </c>
    </row>
    <row r="25" spans="1:14" x14ac:dyDescent="0.3">
      <c r="A25" s="52" t="s">
        <v>7</v>
      </c>
      <c r="B25" s="52" t="s">
        <v>30</v>
      </c>
      <c r="C25" s="53" t="s">
        <v>8</v>
      </c>
      <c r="D25" s="10">
        <v>0.93243243243243246</v>
      </c>
      <c r="E25" s="10"/>
      <c r="F25" s="10"/>
      <c r="G25" s="10">
        <v>0.92</v>
      </c>
      <c r="H25" s="10"/>
      <c r="I25" s="10"/>
      <c r="J25" s="10"/>
      <c r="K25" s="10"/>
      <c r="L25" s="10"/>
      <c r="M25" s="10"/>
      <c r="N25" s="127">
        <f t="shared" si="0"/>
        <v>1.8524324324324324</v>
      </c>
    </row>
    <row r="26" spans="1:14" x14ac:dyDescent="0.3">
      <c r="A26" s="52" t="s">
        <v>14</v>
      </c>
      <c r="B26" s="52" t="s">
        <v>15</v>
      </c>
      <c r="C26" s="53" t="s">
        <v>16</v>
      </c>
      <c r="D26" s="10"/>
      <c r="E26" s="10">
        <v>0.89393939393939392</v>
      </c>
      <c r="F26" s="10">
        <v>0.97872340425531912</v>
      </c>
      <c r="G26" s="10">
        <v>1</v>
      </c>
      <c r="H26" s="10"/>
      <c r="I26" s="10"/>
      <c r="J26" s="10"/>
      <c r="K26" s="10"/>
      <c r="L26" s="10"/>
      <c r="M26" s="10"/>
      <c r="N26" s="127">
        <f t="shared" si="0"/>
        <v>2.872662798194713</v>
      </c>
    </row>
    <row r="27" spans="1:14" s="5" customFormat="1" x14ac:dyDescent="0.3">
      <c r="A27" s="52" t="s">
        <v>73</v>
      </c>
      <c r="B27" s="52" t="s">
        <v>73</v>
      </c>
      <c r="C27" s="53" t="s">
        <v>74</v>
      </c>
      <c r="D27" s="10">
        <v>1</v>
      </c>
      <c r="E27" s="10">
        <v>1</v>
      </c>
      <c r="F27" s="10"/>
      <c r="G27" s="10"/>
      <c r="H27" s="10"/>
      <c r="I27" s="10"/>
      <c r="J27" s="10"/>
      <c r="K27" s="10"/>
      <c r="L27" s="10"/>
      <c r="M27" s="10"/>
      <c r="N27" s="127">
        <f t="shared" si="0"/>
        <v>2</v>
      </c>
    </row>
    <row r="28" spans="1:14" s="5" customFormat="1" x14ac:dyDescent="0.3">
      <c r="A28" s="51" t="s">
        <v>60</v>
      </c>
      <c r="B28" s="52" t="s">
        <v>22</v>
      </c>
      <c r="C28" s="53" t="s">
        <v>23</v>
      </c>
      <c r="D28" s="10"/>
      <c r="E28" s="10">
        <v>0.96</v>
      </c>
      <c r="F28" s="10">
        <v>0.98039215686274506</v>
      </c>
      <c r="G28" s="10">
        <v>0.89655172413793105</v>
      </c>
      <c r="H28" s="10"/>
      <c r="I28" s="10"/>
      <c r="J28" s="10"/>
      <c r="K28" s="10"/>
      <c r="L28" s="10"/>
      <c r="M28" s="10"/>
      <c r="N28" s="127">
        <f t="shared" si="0"/>
        <v>2.8369438810006762</v>
      </c>
    </row>
    <row r="29" spans="1:14" s="5" customFormat="1" x14ac:dyDescent="0.3">
      <c r="A29" s="52" t="s">
        <v>240</v>
      </c>
      <c r="B29" s="52" t="s">
        <v>5</v>
      </c>
      <c r="C29" s="53" t="s">
        <v>20</v>
      </c>
      <c r="D29" s="10"/>
      <c r="E29" s="10"/>
      <c r="F29" s="10">
        <v>0.98039215686274506</v>
      </c>
      <c r="G29" s="10"/>
      <c r="H29" s="10"/>
      <c r="I29" s="10"/>
      <c r="J29" s="10"/>
      <c r="K29" s="10"/>
      <c r="L29" s="10"/>
      <c r="M29" s="10"/>
      <c r="N29" s="127">
        <f t="shared" si="0"/>
        <v>0.98039215686274506</v>
      </c>
    </row>
    <row r="30" spans="1:14" s="5" customFormat="1" x14ac:dyDescent="0.3">
      <c r="A30" s="52" t="s">
        <v>215</v>
      </c>
      <c r="B30" s="52" t="s">
        <v>215</v>
      </c>
      <c r="C30" s="53" t="s">
        <v>216</v>
      </c>
      <c r="D30" s="10"/>
      <c r="E30" s="10"/>
      <c r="F30" s="10">
        <v>0.93333333333333335</v>
      </c>
      <c r="G30" s="10">
        <v>0.9</v>
      </c>
      <c r="H30" s="10"/>
      <c r="I30" s="10"/>
      <c r="J30" s="10"/>
      <c r="K30" s="10"/>
      <c r="L30" s="10"/>
      <c r="M30" s="10"/>
      <c r="N30" s="127">
        <f t="shared" si="0"/>
        <v>1.8333333333333335</v>
      </c>
    </row>
    <row r="31" spans="1:14" s="5" customFormat="1" x14ac:dyDescent="0.3">
      <c r="A31" s="52" t="s">
        <v>197</v>
      </c>
      <c r="B31" s="52" t="s">
        <v>21</v>
      </c>
      <c r="C31" s="53" t="s">
        <v>198</v>
      </c>
      <c r="D31" s="10"/>
      <c r="E31" s="10"/>
      <c r="F31" s="10">
        <v>0.60784313725490191</v>
      </c>
      <c r="G31" s="10">
        <v>0.625</v>
      </c>
      <c r="H31" s="10"/>
      <c r="I31" s="10"/>
      <c r="J31" s="10"/>
      <c r="K31" s="10"/>
      <c r="L31" s="10"/>
      <c r="M31" s="10"/>
      <c r="N31" s="127">
        <f t="shared" si="0"/>
        <v>1.232843137254902</v>
      </c>
    </row>
    <row r="32" spans="1:14" s="5" customFormat="1" x14ac:dyDescent="0.3">
      <c r="A32" s="52"/>
      <c r="B32" s="52"/>
      <c r="C32" s="53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27">
        <f t="shared" si="0"/>
        <v>0</v>
      </c>
    </row>
    <row r="33" spans="1:14" s="5" customFormat="1" x14ac:dyDescent="0.3">
      <c r="A33" s="52"/>
      <c r="B33" s="52"/>
      <c r="C33" s="53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27">
        <f t="shared" si="0"/>
        <v>0</v>
      </c>
    </row>
    <row r="34" spans="1:14" s="5" customFormat="1" x14ac:dyDescent="0.3">
      <c r="A34" s="52"/>
      <c r="B34" s="52"/>
      <c r="C34" s="53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27">
        <f t="shared" si="0"/>
        <v>0</v>
      </c>
    </row>
    <row r="35" spans="1:14" s="129" customFormat="1" ht="15.6" x14ac:dyDescent="0.3">
      <c r="A35" s="133"/>
      <c r="B35" s="133"/>
      <c r="C35" s="134"/>
      <c r="D35" s="130"/>
      <c r="E35" s="130"/>
      <c r="F35" s="130"/>
      <c r="G35" s="130"/>
      <c r="H35" s="130"/>
      <c r="I35" s="130"/>
      <c r="J35" s="130"/>
      <c r="K35" s="130"/>
      <c r="L35" s="131" t="s">
        <v>187</v>
      </c>
      <c r="M35" s="130"/>
      <c r="N35" s="132">
        <f>SUM(N22:N34)</f>
        <v>20.421275191656232</v>
      </c>
    </row>
    <row r="36" spans="1:14" s="5" customFormat="1" ht="15.6" x14ac:dyDescent="0.3">
      <c r="A36" s="118" t="s">
        <v>192</v>
      </c>
      <c r="B36" s="119"/>
      <c r="C36" s="118"/>
      <c r="D36" s="7"/>
      <c r="E36" s="7"/>
      <c r="F36" s="7"/>
      <c r="G36" s="7"/>
      <c r="H36" s="7"/>
      <c r="I36" s="7"/>
      <c r="J36" s="7"/>
      <c r="K36" s="7"/>
      <c r="L36" s="115"/>
      <c r="M36" s="116"/>
      <c r="N36" s="117"/>
    </row>
    <row r="37" spans="1:14" s="5" customFormat="1" x14ac:dyDescent="0.3">
      <c r="A37" s="52" t="s">
        <v>4</v>
      </c>
      <c r="B37" s="52" t="s">
        <v>48</v>
      </c>
      <c r="C37" s="53" t="s">
        <v>66</v>
      </c>
      <c r="D37" s="10">
        <v>1</v>
      </c>
      <c r="E37" s="10">
        <v>1</v>
      </c>
      <c r="F37" s="10"/>
      <c r="G37" s="10"/>
      <c r="H37" s="10"/>
      <c r="I37" s="10"/>
      <c r="J37" s="10"/>
      <c r="K37" s="10"/>
      <c r="L37" s="120"/>
      <c r="M37" s="121"/>
      <c r="N37" s="127">
        <f t="shared" si="0"/>
        <v>2</v>
      </c>
    </row>
    <row r="38" spans="1:14" s="5" customFormat="1" x14ac:dyDescent="0.3">
      <c r="A38" s="52"/>
      <c r="B38" s="52"/>
      <c r="C38" s="53"/>
      <c r="D38" s="10"/>
      <c r="E38" s="10"/>
      <c r="F38" s="10"/>
      <c r="G38" s="10"/>
      <c r="H38" s="10"/>
      <c r="I38" s="10"/>
      <c r="J38" s="10"/>
      <c r="K38" s="10"/>
      <c r="L38" s="120"/>
      <c r="M38" s="121"/>
      <c r="N38" s="127">
        <f t="shared" si="0"/>
        <v>0</v>
      </c>
    </row>
    <row r="39" spans="1:14" s="5" customFormat="1" x14ac:dyDescent="0.3">
      <c r="A39" s="52"/>
      <c r="B39" s="52"/>
      <c r="C39" s="53"/>
      <c r="D39" s="10"/>
      <c r="E39" s="10"/>
      <c r="F39" s="10"/>
      <c r="G39" s="10"/>
      <c r="H39" s="10"/>
      <c r="I39" s="10"/>
      <c r="J39" s="10"/>
      <c r="K39" s="10"/>
      <c r="L39" s="120"/>
      <c r="M39" s="121"/>
      <c r="N39" s="127">
        <f t="shared" si="0"/>
        <v>0</v>
      </c>
    </row>
    <row r="40" spans="1:14" s="5" customFormat="1" x14ac:dyDescent="0.3">
      <c r="A40" s="52"/>
      <c r="B40" s="52"/>
      <c r="C40" s="53"/>
      <c r="D40" s="10"/>
      <c r="E40" s="10"/>
      <c r="F40" s="10"/>
      <c r="G40" s="10"/>
      <c r="H40" s="10"/>
      <c r="I40" s="10"/>
      <c r="J40" s="10"/>
      <c r="K40" s="10"/>
      <c r="L40" s="120"/>
      <c r="M40" s="121"/>
      <c r="N40" s="127">
        <f t="shared" si="0"/>
        <v>0</v>
      </c>
    </row>
    <row r="41" spans="1:14" s="5" customFormat="1" x14ac:dyDescent="0.3">
      <c r="A41" s="52"/>
      <c r="B41" s="52"/>
      <c r="C41" s="53"/>
      <c r="D41" s="10"/>
      <c r="E41" s="10"/>
      <c r="F41" s="10"/>
      <c r="G41" s="10"/>
      <c r="H41" s="10"/>
      <c r="I41" s="10"/>
      <c r="J41" s="10"/>
      <c r="K41" s="10"/>
      <c r="L41" s="120"/>
      <c r="M41" s="121"/>
      <c r="N41" s="127">
        <f t="shared" si="0"/>
        <v>0</v>
      </c>
    </row>
    <row r="42" spans="1:14" s="129" customFormat="1" ht="15.6" x14ac:dyDescent="0.3">
      <c r="A42" s="133"/>
      <c r="B42" s="133"/>
      <c r="C42" s="134"/>
      <c r="D42" s="130"/>
      <c r="E42" s="130"/>
      <c r="F42" s="130"/>
      <c r="G42" s="130"/>
      <c r="H42" s="130"/>
      <c r="I42" s="130"/>
      <c r="J42" s="130"/>
      <c r="K42" s="130"/>
      <c r="L42" s="131" t="s">
        <v>187</v>
      </c>
      <c r="M42" s="130"/>
      <c r="N42" s="132">
        <f>SUM(N37:N41)</f>
        <v>2</v>
      </c>
    </row>
    <row r="43" spans="1:14" ht="18" x14ac:dyDescent="0.35">
      <c r="A43" s="114" t="s">
        <v>185</v>
      </c>
      <c r="B43" s="113"/>
      <c r="C43" s="113"/>
      <c r="N43" s="128"/>
    </row>
    <row r="44" spans="1:14" x14ac:dyDescent="0.3">
      <c r="A44" s="51" t="s">
        <v>27</v>
      </c>
      <c r="B44" s="52" t="s">
        <v>53</v>
      </c>
      <c r="C44" s="53" t="s">
        <v>28</v>
      </c>
      <c r="D44" s="10"/>
      <c r="E44" s="10">
        <v>0.96</v>
      </c>
      <c r="F44" s="10">
        <v>0.98039215686274506</v>
      </c>
      <c r="G44" s="10"/>
      <c r="H44" s="10"/>
      <c r="I44" s="10"/>
      <c r="J44" s="10"/>
      <c r="K44" s="10"/>
      <c r="L44" s="10"/>
      <c r="M44" s="10"/>
      <c r="N44" s="127">
        <f t="shared" si="0"/>
        <v>1.9403921568627451</v>
      </c>
    </row>
    <row r="45" spans="1:14" x14ac:dyDescent="0.3">
      <c r="A45" s="159" t="s">
        <v>17</v>
      </c>
      <c r="B45" s="159" t="s">
        <v>18</v>
      </c>
      <c r="C45" s="159" t="s">
        <v>19</v>
      </c>
      <c r="D45" s="10"/>
      <c r="E45" s="10"/>
      <c r="F45" s="10"/>
      <c r="G45" s="10">
        <v>0.89655172413793105</v>
      </c>
      <c r="H45" s="10"/>
      <c r="I45" s="10"/>
      <c r="J45" s="10"/>
      <c r="K45" s="10"/>
      <c r="L45" s="10"/>
      <c r="M45" s="10"/>
      <c r="N45" s="127">
        <f t="shared" si="0"/>
        <v>0.89655172413793105</v>
      </c>
    </row>
    <row r="46" spans="1:14" x14ac:dyDescent="0.3">
      <c r="A46" s="159" t="s">
        <v>195</v>
      </c>
      <c r="B46" s="159" t="s">
        <v>43</v>
      </c>
      <c r="C46" s="159" t="s">
        <v>196</v>
      </c>
      <c r="D46" s="10"/>
      <c r="E46" s="10"/>
      <c r="F46" s="10">
        <v>0.86274509803921573</v>
      </c>
      <c r="G46" s="10">
        <v>0.79166666666666663</v>
      </c>
      <c r="H46" s="10"/>
      <c r="I46" s="10"/>
      <c r="J46" s="10"/>
      <c r="K46" s="10"/>
      <c r="L46" s="10"/>
      <c r="M46" s="10"/>
      <c r="N46" s="127">
        <f t="shared" si="0"/>
        <v>1.6544117647058822</v>
      </c>
    </row>
    <row r="47" spans="1:14" s="5" customFormat="1" x14ac:dyDescent="0.3">
      <c r="A47" s="160" t="s">
        <v>205</v>
      </c>
      <c r="B47" s="160" t="s">
        <v>89</v>
      </c>
      <c r="C47" s="160" t="s">
        <v>206</v>
      </c>
      <c r="D47" s="10"/>
      <c r="E47" s="10"/>
      <c r="F47" s="10"/>
      <c r="G47" s="10">
        <v>0.6785714285714286</v>
      </c>
      <c r="H47" s="10"/>
      <c r="I47" s="10"/>
      <c r="J47" s="10"/>
      <c r="K47" s="10"/>
      <c r="L47" s="10"/>
      <c r="M47" s="10"/>
      <c r="N47" s="127">
        <f t="shared" si="0"/>
        <v>0.6785714285714286</v>
      </c>
    </row>
    <row r="48" spans="1:14" s="5" customFormat="1" x14ac:dyDescent="0.3">
      <c r="A48" s="159"/>
      <c r="B48" s="159"/>
      <c r="C48" s="159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27">
        <f t="shared" si="0"/>
        <v>0</v>
      </c>
    </row>
    <row r="49" spans="1:18" s="5" customFormat="1" x14ac:dyDescent="0.3">
      <c r="A49" s="159"/>
      <c r="B49" s="159"/>
      <c r="C49" s="159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27">
        <f t="shared" si="0"/>
        <v>0</v>
      </c>
    </row>
    <row r="50" spans="1:18" s="5" customFormat="1" x14ac:dyDescent="0.3">
      <c r="A50" s="159"/>
      <c r="B50" s="159"/>
      <c r="C50" s="159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27">
        <f t="shared" si="0"/>
        <v>0</v>
      </c>
    </row>
    <row r="51" spans="1:18" x14ac:dyDescent="0.3">
      <c r="A51" s="159"/>
      <c r="B51" s="159"/>
      <c r="C51" s="159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27">
        <f t="shared" si="0"/>
        <v>0</v>
      </c>
      <c r="R51" s="5"/>
    </row>
    <row r="52" spans="1:18" s="129" customFormat="1" ht="15.6" x14ac:dyDescent="0.3">
      <c r="D52" s="130"/>
      <c r="E52" s="130"/>
      <c r="F52" s="130"/>
      <c r="G52" s="130"/>
      <c r="H52" s="130"/>
      <c r="I52" s="130"/>
      <c r="J52" s="130"/>
      <c r="K52" s="130"/>
      <c r="L52" s="131" t="s">
        <v>187</v>
      </c>
      <c r="M52" s="130"/>
      <c r="N52" s="132">
        <f>SUM(N43:N51)</f>
        <v>5.1699270742779877</v>
      </c>
    </row>
    <row r="53" spans="1:18" ht="18" x14ac:dyDescent="0.35">
      <c r="A53" s="114" t="s">
        <v>189</v>
      </c>
      <c r="B53" s="113"/>
      <c r="C53" s="113"/>
    </row>
    <row r="54" spans="1:18" x14ac:dyDescent="0.3">
      <c r="A54" s="52" t="s">
        <v>0</v>
      </c>
      <c r="B54" s="52" t="s">
        <v>1</v>
      </c>
      <c r="C54" s="53" t="s">
        <v>2</v>
      </c>
      <c r="D54" s="55">
        <v>0.96103896103896103</v>
      </c>
      <c r="E54" s="10"/>
      <c r="F54" s="10"/>
      <c r="G54" s="10"/>
      <c r="H54" s="10"/>
      <c r="I54" s="10"/>
      <c r="J54" s="10"/>
      <c r="K54" s="10"/>
      <c r="L54" s="10"/>
      <c r="M54" s="10"/>
      <c r="N54" s="127">
        <f>SUM(D54:M54)</f>
        <v>0.96103896103896103</v>
      </c>
    </row>
    <row r="55" spans="1:18" x14ac:dyDescent="0.3">
      <c r="A55" s="159" t="s">
        <v>245</v>
      </c>
      <c r="B55" s="159" t="s">
        <v>54</v>
      </c>
      <c r="C55" s="159" t="s">
        <v>246</v>
      </c>
      <c r="D55" s="10"/>
      <c r="E55" s="10"/>
      <c r="F55" s="10"/>
      <c r="G55" s="10">
        <v>0.89655172413793105</v>
      </c>
      <c r="H55" s="10"/>
      <c r="I55" s="10"/>
      <c r="J55" s="10"/>
      <c r="K55" s="10"/>
      <c r="L55" s="10"/>
      <c r="M55" s="10"/>
      <c r="N55" s="127">
        <f t="shared" ref="N55:N58" si="1">SUM(D55:M55)</f>
        <v>0.89655172413793105</v>
      </c>
    </row>
    <row r="56" spans="1:18" x14ac:dyDescent="0.3">
      <c r="A56" s="159" t="s">
        <v>217</v>
      </c>
      <c r="B56" s="159" t="s">
        <v>218</v>
      </c>
      <c r="C56" s="159" t="s">
        <v>219</v>
      </c>
      <c r="D56" s="10"/>
      <c r="E56" s="10"/>
      <c r="F56" s="10"/>
      <c r="G56" s="10">
        <v>0.92</v>
      </c>
      <c r="H56" s="10"/>
      <c r="I56" s="10"/>
      <c r="J56" s="10"/>
      <c r="K56" s="10"/>
      <c r="L56" s="10"/>
      <c r="M56" s="10"/>
      <c r="N56" s="127">
        <f t="shared" si="1"/>
        <v>0.92</v>
      </c>
    </row>
    <row r="57" spans="1:18" x14ac:dyDescent="0.3">
      <c r="A57" s="159" t="s">
        <v>227</v>
      </c>
      <c r="B57" s="159" t="s">
        <v>31</v>
      </c>
      <c r="C57" s="159" t="s">
        <v>228</v>
      </c>
      <c r="D57" s="10"/>
      <c r="E57" s="10"/>
      <c r="F57" s="10">
        <v>0.6875</v>
      </c>
      <c r="G57" s="10">
        <v>0.79166666666666663</v>
      </c>
      <c r="H57" s="10"/>
      <c r="I57" s="10"/>
      <c r="J57" s="10"/>
      <c r="K57" s="10"/>
      <c r="L57" s="10"/>
      <c r="M57" s="10"/>
      <c r="N57" s="127">
        <f t="shared" si="1"/>
        <v>1.4791666666666665</v>
      </c>
    </row>
    <row r="58" spans="1:18" x14ac:dyDescent="0.3">
      <c r="A58" s="159"/>
      <c r="B58" s="159"/>
      <c r="C58" s="159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27">
        <f t="shared" si="1"/>
        <v>0</v>
      </c>
    </row>
    <row r="59" spans="1:18" s="129" customFormat="1" ht="15.6" x14ac:dyDescent="0.3">
      <c r="D59" s="130"/>
      <c r="E59" s="130"/>
      <c r="F59" s="130"/>
      <c r="G59" s="130"/>
      <c r="H59" s="130"/>
      <c r="I59" s="130"/>
      <c r="J59" s="130"/>
      <c r="K59" s="130"/>
      <c r="L59" s="131" t="s">
        <v>187</v>
      </c>
      <c r="M59" s="130"/>
      <c r="N59" s="132">
        <f>SUM(N54:N58)</f>
        <v>4.2567573518435591</v>
      </c>
    </row>
    <row r="60" spans="1:18" ht="18" x14ac:dyDescent="0.35">
      <c r="A60" s="114" t="s">
        <v>190</v>
      </c>
      <c r="B60" s="113"/>
      <c r="C60" s="113"/>
    </row>
    <row r="61" spans="1:18" x14ac:dyDescent="0.3">
      <c r="A61" s="52" t="s">
        <v>113</v>
      </c>
      <c r="B61" s="52" t="s">
        <v>43</v>
      </c>
      <c r="C61" s="53" t="s">
        <v>112</v>
      </c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27">
        <f t="shared" ref="N61:N65" si="2">SUM(D61:M61)</f>
        <v>0</v>
      </c>
    </row>
    <row r="62" spans="1:18" x14ac:dyDescent="0.3">
      <c r="A62" s="160" t="s">
        <v>229</v>
      </c>
      <c r="B62" s="160" t="s">
        <v>230</v>
      </c>
      <c r="C62" s="160" t="s">
        <v>231</v>
      </c>
      <c r="D62" s="10"/>
      <c r="E62" s="10"/>
      <c r="F62" s="10">
        <v>0.72916666666666663</v>
      </c>
      <c r="G62" s="10">
        <v>0.66666666666666663</v>
      </c>
      <c r="H62" s="10"/>
      <c r="I62" s="10"/>
      <c r="J62" s="10"/>
      <c r="K62" s="10"/>
      <c r="L62" s="10"/>
      <c r="M62" s="10"/>
      <c r="N62" s="127">
        <f t="shared" si="2"/>
        <v>1.3958333333333333</v>
      </c>
    </row>
    <row r="63" spans="1:18" x14ac:dyDescent="0.3">
      <c r="A63" s="159"/>
      <c r="B63" s="159"/>
      <c r="C63" s="159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27">
        <f t="shared" si="2"/>
        <v>0</v>
      </c>
    </row>
    <row r="64" spans="1:18" x14ac:dyDescent="0.3">
      <c r="A64" s="159"/>
      <c r="B64" s="159"/>
      <c r="C64" s="159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27">
        <f t="shared" si="2"/>
        <v>0</v>
      </c>
    </row>
    <row r="65" spans="1:14" x14ac:dyDescent="0.3">
      <c r="A65" s="159"/>
      <c r="B65" s="159"/>
      <c r="C65" s="159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27">
        <f t="shared" si="2"/>
        <v>0</v>
      </c>
    </row>
    <row r="66" spans="1:14" s="129" customFormat="1" ht="15.6" x14ac:dyDescent="0.3">
      <c r="D66" s="130"/>
      <c r="E66" s="130"/>
      <c r="F66" s="130"/>
      <c r="G66" s="130"/>
      <c r="H66" s="130"/>
      <c r="I66" s="130"/>
      <c r="J66" s="130"/>
      <c r="K66" s="130"/>
      <c r="L66" s="131" t="s">
        <v>187</v>
      </c>
      <c r="M66" s="130"/>
      <c r="N66" s="132">
        <f>SUM(N61:N65)</f>
        <v>1.3958333333333333</v>
      </c>
    </row>
    <row r="67" spans="1:14" ht="18" x14ac:dyDescent="0.35">
      <c r="A67" s="114" t="s">
        <v>186</v>
      </c>
      <c r="B67" s="113"/>
      <c r="C67" s="113"/>
      <c r="N67" s="128"/>
    </row>
    <row r="68" spans="1:14" x14ac:dyDescent="0.3">
      <c r="A68" s="159" t="s">
        <v>247</v>
      </c>
      <c r="B68" s="159" t="s">
        <v>12</v>
      </c>
      <c r="C68" s="159" t="s">
        <v>248</v>
      </c>
      <c r="D68" s="10"/>
      <c r="E68" s="10"/>
      <c r="F68" s="10">
        <v>0.98039215686274506</v>
      </c>
      <c r="G68" s="10"/>
      <c r="H68" s="10"/>
      <c r="I68" s="10"/>
      <c r="J68" s="10"/>
      <c r="K68" s="10"/>
      <c r="L68" s="10"/>
      <c r="M68" s="10"/>
      <c r="N68" s="127">
        <f>SUM(D68:M68)</f>
        <v>0.98039215686274506</v>
      </c>
    </row>
    <row r="69" spans="1:14" x14ac:dyDescent="0.3">
      <c r="A69" s="159" t="s">
        <v>220</v>
      </c>
      <c r="B69" s="159" t="s">
        <v>213</v>
      </c>
      <c r="C69" s="159" t="s">
        <v>221</v>
      </c>
      <c r="D69" s="10"/>
      <c r="E69" s="10"/>
      <c r="F69" s="10"/>
      <c r="G69" s="10">
        <v>0.9</v>
      </c>
      <c r="H69" s="10"/>
      <c r="I69" s="10"/>
      <c r="J69" s="10"/>
      <c r="K69" s="10"/>
      <c r="L69" s="10"/>
      <c r="M69" s="10"/>
      <c r="N69" s="127">
        <f>SUM(D69:M69)</f>
        <v>0.9</v>
      </c>
    </row>
    <row r="70" spans="1:14" x14ac:dyDescent="0.3">
      <c r="A70" s="159" t="s">
        <v>225</v>
      </c>
      <c r="B70" s="159" t="s">
        <v>225</v>
      </c>
      <c r="C70" s="159" t="s">
        <v>226</v>
      </c>
      <c r="D70" s="10"/>
      <c r="E70" s="10"/>
      <c r="F70" s="10">
        <v>0.91666666666666663</v>
      </c>
      <c r="G70" s="10">
        <v>0.9375</v>
      </c>
      <c r="H70" s="10"/>
      <c r="I70" s="10"/>
      <c r="J70" s="10"/>
      <c r="K70" s="10"/>
      <c r="L70" s="10"/>
      <c r="M70" s="10"/>
      <c r="N70" s="127">
        <f>SUM(D70:M70)</f>
        <v>1.8541666666666665</v>
      </c>
    </row>
    <row r="71" spans="1:14" x14ac:dyDescent="0.3">
      <c r="A71" s="159"/>
      <c r="B71" s="159"/>
      <c r="C71" s="159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27">
        <f>SUM(D71:M71)</f>
        <v>0</v>
      </c>
    </row>
    <row r="72" spans="1:14" s="129" customFormat="1" ht="15.6" x14ac:dyDescent="0.3">
      <c r="D72" s="130"/>
      <c r="E72" s="130"/>
      <c r="F72" s="130"/>
      <c r="G72" s="130"/>
      <c r="H72" s="130"/>
      <c r="I72" s="130"/>
      <c r="J72" s="130"/>
      <c r="K72" s="130"/>
      <c r="L72" s="131" t="s">
        <v>187</v>
      </c>
      <c r="M72" s="130"/>
      <c r="N72" s="132">
        <f>SUM(N68:N71)</f>
        <v>3.7345588235294116</v>
      </c>
    </row>
  </sheetData>
  <mergeCells count="5">
    <mergeCell ref="D2:E2"/>
    <mergeCell ref="F2:G2"/>
    <mergeCell ref="H2:I2"/>
    <mergeCell ref="J2:K2"/>
    <mergeCell ref="L2:M2"/>
  </mergeCells>
  <pageMargins left="0.7" right="0.7" top="0.78740157499999996" bottom="0.78740157499999996" header="0.3" footer="0.3"/>
  <pageSetup paperSize="9" orientation="portrait" horizontalDpi="4294967293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K387"/>
  <sheetViews>
    <sheetView topLeftCell="A10" workbookViewId="0">
      <selection activeCell="A27" sqref="A27"/>
    </sheetView>
  </sheetViews>
  <sheetFormatPr defaultRowHeight="15.6" x14ac:dyDescent="0.3"/>
  <cols>
    <col min="1" max="1" width="16.33203125" style="3" customWidth="1"/>
    <col min="2" max="2" width="8.6640625" style="3" bestFit="1" customWidth="1"/>
    <col min="3" max="3" width="12.6640625" style="66" bestFit="1" customWidth="1"/>
    <col min="4" max="4" width="6" style="3" bestFit="1" customWidth="1"/>
    <col min="5" max="5" width="5.88671875" style="32" bestFit="1" customWidth="1"/>
    <col min="6" max="6" width="7.33203125" style="3" bestFit="1" customWidth="1"/>
    <col min="7" max="7" width="6" style="3" bestFit="1" customWidth="1"/>
    <col min="8" max="8" width="5.88671875" style="32" bestFit="1" customWidth="1"/>
    <col min="9" max="9" width="7.6640625" style="3" customWidth="1"/>
    <col min="10" max="10" width="7.6640625" style="3" bestFit="1" customWidth="1"/>
    <col min="11" max="11" width="7.33203125" style="67" bestFit="1" customWidth="1"/>
  </cols>
  <sheetData>
    <row r="1" spans="1:11" ht="25.8" x14ac:dyDescent="0.5">
      <c r="A1" s="65" t="s">
        <v>164</v>
      </c>
    </row>
    <row r="2" spans="1:11" ht="21" x14ac:dyDescent="0.4">
      <c r="A2" s="68" t="s">
        <v>165</v>
      </c>
    </row>
    <row r="3" spans="1:11" ht="21.6" thickBot="1" x14ac:dyDescent="0.45">
      <c r="A3" s="69" t="s">
        <v>166</v>
      </c>
      <c r="B3" s="70"/>
      <c r="C3" s="71"/>
    </row>
    <row r="4" spans="1:11" ht="31.8" thickBot="1" x14ac:dyDescent="0.35">
      <c r="A4" s="72" t="s">
        <v>33</v>
      </c>
      <c r="B4" s="73" t="s">
        <v>62</v>
      </c>
      <c r="C4" s="74" t="s">
        <v>63</v>
      </c>
      <c r="D4" s="73" t="s">
        <v>167</v>
      </c>
      <c r="E4" s="75" t="s">
        <v>92</v>
      </c>
      <c r="F4" s="73" t="s">
        <v>168</v>
      </c>
      <c r="G4" s="73" t="s">
        <v>169</v>
      </c>
      <c r="H4" s="75" t="s">
        <v>92</v>
      </c>
      <c r="I4" s="73" t="s">
        <v>170</v>
      </c>
      <c r="J4" s="74" t="s">
        <v>64</v>
      </c>
      <c r="K4" s="76" t="s">
        <v>32</v>
      </c>
    </row>
    <row r="5" spans="1:11" x14ac:dyDescent="0.3">
      <c r="A5" s="48" t="s">
        <v>4</v>
      </c>
      <c r="B5" s="49" t="s">
        <v>48</v>
      </c>
      <c r="C5" s="50" t="s">
        <v>66</v>
      </c>
      <c r="D5" s="77">
        <v>77</v>
      </c>
      <c r="E5" s="54">
        <f t="shared" ref="E5:E35" si="0">D5/77</f>
        <v>1</v>
      </c>
      <c r="F5" s="78">
        <v>1</v>
      </c>
      <c r="G5" s="77">
        <v>73</v>
      </c>
      <c r="H5" s="56">
        <f t="shared" ref="H5:H35" si="1">G5/75</f>
        <v>0.97333333333333338</v>
      </c>
      <c r="I5" s="79">
        <v>2</v>
      </c>
      <c r="J5" s="79">
        <f t="shared" ref="J5:J35" si="2">D5+G5</f>
        <v>150</v>
      </c>
      <c r="K5" s="80">
        <v>1</v>
      </c>
    </row>
    <row r="6" spans="1:11" x14ac:dyDescent="0.3">
      <c r="A6" s="51" t="s">
        <v>108</v>
      </c>
      <c r="B6" s="52" t="s">
        <v>106</v>
      </c>
      <c r="C6" s="53" t="s">
        <v>107</v>
      </c>
      <c r="D6" s="81">
        <v>74</v>
      </c>
      <c r="E6" s="55">
        <f t="shared" si="0"/>
        <v>0.96103896103896103</v>
      </c>
      <c r="F6" s="82">
        <v>2</v>
      </c>
      <c r="G6" s="81">
        <v>75</v>
      </c>
      <c r="H6" s="55">
        <f t="shared" si="1"/>
        <v>1</v>
      </c>
      <c r="I6" s="81">
        <v>1</v>
      </c>
      <c r="J6" s="81">
        <f t="shared" si="2"/>
        <v>149</v>
      </c>
      <c r="K6" s="83">
        <v>2</v>
      </c>
    </row>
    <row r="7" spans="1:11" x14ac:dyDescent="0.3">
      <c r="A7" s="51" t="s">
        <v>0</v>
      </c>
      <c r="B7" s="52" t="s">
        <v>1</v>
      </c>
      <c r="C7" s="53" t="s">
        <v>2</v>
      </c>
      <c r="D7" s="81">
        <v>74</v>
      </c>
      <c r="E7" s="55">
        <f t="shared" si="0"/>
        <v>0.96103896103896103</v>
      </c>
      <c r="F7" s="82">
        <v>3</v>
      </c>
      <c r="G7" s="81">
        <v>70</v>
      </c>
      <c r="H7" s="55">
        <f t="shared" si="1"/>
        <v>0.93333333333333335</v>
      </c>
      <c r="I7" s="81">
        <v>5</v>
      </c>
      <c r="J7" s="81">
        <f t="shared" si="2"/>
        <v>144</v>
      </c>
      <c r="K7" s="83">
        <v>3</v>
      </c>
    </row>
    <row r="8" spans="1:11" x14ac:dyDescent="0.3">
      <c r="A8" s="51" t="s">
        <v>113</v>
      </c>
      <c r="B8" s="52" t="s">
        <v>43</v>
      </c>
      <c r="C8" s="53" t="s">
        <v>112</v>
      </c>
      <c r="D8" s="81">
        <v>71</v>
      </c>
      <c r="E8" s="55">
        <f t="shared" si="0"/>
        <v>0.92207792207792205</v>
      </c>
      <c r="F8" s="82">
        <v>6</v>
      </c>
      <c r="G8" s="81">
        <v>69</v>
      </c>
      <c r="H8" s="55">
        <f t="shared" si="1"/>
        <v>0.92</v>
      </c>
      <c r="I8" s="81">
        <v>6</v>
      </c>
      <c r="J8" s="81">
        <f t="shared" si="2"/>
        <v>140</v>
      </c>
      <c r="K8" s="83">
        <v>4</v>
      </c>
    </row>
    <row r="9" spans="1:11" s="1" customFormat="1" x14ac:dyDescent="0.3">
      <c r="A9" s="51" t="s">
        <v>60</v>
      </c>
      <c r="B9" s="52" t="s">
        <v>22</v>
      </c>
      <c r="C9" s="53" t="s">
        <v>23</v>
      </c>
      <c r="D9" s="81">
        <v>67</v>
      </c>
      <c r="E9" s="55">
        <f t="shared" si="0"/>
        <v>0.87012987012987009</v>
      </c>
      <c r="F9" s="82">
        <v>13</v>
      </c>
      <c r="G9" s="81">
        <v>72</v>
      </c>
      <c r="H9" s="55">
        <f t="shared" si="1"/>
        <v>0.96</v>
      </c>
      <c r="I9" s="81">
        <v>3</v>
      </c>
      <c r="J9" s="81">
        <f t="shared" si="2"/>
        <v>139</v>
      </c>
      <c r="K9" s="83">
        <v>5</v>
      </c>
    </row>
    <row r="10" spans="1:11" s="1" customFormat="1" x14ac:dyDescent="0.3">
      <c r="A10" s="51" t="s">
        <v>115</v>
      </c>
      <c r="B10" s="52" t="s">
        <v>43</v>
      </c>
      <c r="C10" s="53" t="s">
        <v>3</v>
      </c>
      <c r="D10" s="81">
        <v>70</v>
      </c>
      <c r="E10" s="55">
        <f t="shared" si="0"/>
        <v>0.90909090909090906</v>
      </c>
      <c r="F10" s="82">
        <v>9</v>
      </c>
      <c r="G10" s="81">
        <v>68</v>
      </c>
      <c r="H10" s="55">
        <f t="shared" si="1"/>
        <v>0.90666666666666662</v>
      </c>
      <c r="I10" s="81">
        <v>7</v>
      </c>
      <c r="J10" s="81">
        <f t="shared" si="2"/>
        <v>138</v>
      </c>
      <c r="K10" s="83">
        <v>6</v>
      </c>
    </row>
    <row r="11" spans="1:11" s="1" customFormat="1" x14ac:dyDescent="0.3">
      <c r="A11" s="51" t="s">
        <v>55</v>
      </c>
      <c r="B11" s="52" t="s">
        <v>5</v>
      </c>
      <c r="C11" s="53" t="s">
        <v>6</v>
      </c>
      <c r="D11" s="81">
        <v>71</v>
      </c>
      <c r="E11" s="55">
        <f t="shared" si="0"/>
        <v>0.92207792207792205</v>
      </c>
      <c r="F11" s="82">
        <v>5</v>
      </c>
      <c r="G11" s="81">
        <v>65</v>
      </c>
      <c r="H11" s="55">
        <f t="shared" si="1"/>
        <v>0.8666666666666667</v>
      </c>
      <c r="I11" s="81">
        <v>13</v>
      </c>
      <c r="J11" s="81">
        <f t="shared" si="2"/>
        <v>136</v>
      </c>
      <c r="K11" s="83">
        <v>7</v>
      </c>
    </row>
    <row r="12" spans="1:11" x14ac:dyDescent="0.3">
      <c r="A12" s="51" t="s">
        <v>27</v>
      </c>
      <c r="B12" s="52" t="s">
        <v>53</v>
      </c>
      <c r="C12" s="53" t="s">
        <v>28</v>
      </c>
      <c r="D12" s="81">
        <v>63</v>
      </c>
      <c r="E12" s="55">
        <f t="shared" si="0"/>
        <v>0.81818181818181823</v>
      </c>
      <c r="F12" s="82">
        <v>24</v>
      </c>
      <c r="G12" s="81">
        <v>72</v>
      </c>
      <c r="H12" s="55">
        <f t="shared" si="1"/>
        <v>0.96</v>
      </c>
      <c r="I12" s="81">
        <v>4</v>
      </c>
      <c r="J12" s="81">
        <f t="shared" si="2"/>
        <v>135</v>
      </c>
      <c r="K12" s="83" t="s">
        <v>171</v>
      </c>
    </row>
    <row r="13" spans="1:11" x14ac:dyDescent="0.3">
      <c r="A13" s="51" t="s">
        <v>76</v>
      </c>
      <c r="B13" s="52" t="s">
        <v>77</v>
      </c>
      <c r="C13" s="53" t="s">
        <v>78</v>
      </c>
      <c r="D13" s="81">
        <v>68</v>
      </c>
      <c r="E13" s="55">
        <f t="shared" si="0"/>
        <v>0.88311688311688308</v>
      </c>
      <c r="F13" s="82">
        <v>12</v>
      </c>
      <c r="G13" s="81">
        <v>67</v>
      </c>
      <c r="H13" s="55">
        <f t="shared" si="1"/>
        <v>0.89333333333333331</v>
      </c>
      <c r="I13" s="81">
        <v>9</v>
      </c>
      <c r="J13" s="81">
        <f t="shared" si="2"/>
        <v>135</v>
      </c>
      <c r="K13" s="83" t="s">
        <v>171</v>
      </c>
    </row>
    <row r="14" spans="1:11" x14ac:dyDescent="0.3">
      <c r="A14" s="51" t="s">
        <v>118</v>
      </c>
      <c r="B14" s="52" t="s">
        <v>12</v>
      </c>
      <c r="C14" s="53" t="s">
        <v>81</v>
      </c>
      <c r="D14" s="81">
        <v>69</v>
      </c>
      <c r="E14" s="55">
        <f t="shared" si="0"/>
        <v>0.89610389610389607</v>
      </c>
      <c r="F14" s="82">
        <v>10</v>
      </c>
      <c r="G14" s="81">
        <v>66</v>
      </c>
      <c r="H14" s="55">
        <f t="shared" si="1"/>
        <v>0.88</v>
      </c>
      <c r="I14" s="81">
        <v>10</v>
      </c>
      <c r="J14" s="81">
        <f t="shared" si="2"/>
        <v>135</v>
      </c>
      <c r="K14" s="83" t="s">
        <v>171</v>
      </c>
    </row>
    <row r="15" spans="1:11" x14ac:dyDescent="0.3">
      <c r="A15" s="51" t="s">
        <v>114</v>
      </c>
      <c r="B15" s="52" t="s">
        <v>54</v>
      </c>
      <c r="C15" s="53" t="s">
        <v>10</v>
      </c>
      <c r="D15" s="81">
        <v>71</v>
      </c>
      <c r="E15" s="55">
        <f t="shared" si="0"/>
        <v>0.92207792207792205</v>
      </c>
      <c r="F15" s="82">
        <v>7</v>
      </c>
      <c r="G15" s="81">
        <v>63</v>
      </c>
      <c r="H15" s="55">
        <f t="shared" si="1"/>
        <v>0.84</v>
      </c>
      <c r="I15" s="81">
        <v>20</v>
      </c>
      <c r="J15" s="81">
        <f t="shared" si="2"/>
        <v>134</v>
      </c>
      <c r="K15" s="83" t="s">
        <v>172</v>
      </c>
    </row>
    <row r="16" spans="1:11" s="1" customFormat="1" x14ac:dyDescent="0.3">
      <c r="A16" s="51" t="s">
        <v>12</v>
      </c>
      <c r="B16" s="52" t="s">
        <v>12</v>
      </c>
      <c r="C16" s="53" t="s">
        <v>93</v>
      </c>
      <c r="D16" s="81">
        <v>71</v>
      </c>
      <c r="E16" s="55">
        <f t="shared" si="0"/>
        <v>0.92207792207792205</v>
      </c>
      <c r="F16" s="82">
        <v>8</v>
      </c>
      <c r="G16" s="81">
        <v>63</v>
      </c>
      <c r="H16" s="55">
        <f t="shared" si="1"/>
        <v>0.84</v>
      </c>
      <c r="I16" s="81">
        <v>21</v>
      </c>
      <c r="J16" s="81">
        <f t="shared" si="2"/>
        <v>134</v>
      </c>
      <c r="K16" s="83" t="s">
        <v>172</v>
      </c>
    </row>
    <row r="17" spans="1:11" s="1" customFormat="1" x14ac:dyDescent="0.3">
      <c r="A17" s="51" t="s">
        <v>124</v>
      </c>
      <c r="B17" s="52" t="s">
        <v>5</v>
      </c>
      <c r="C17" s="53" t="s">
        <v>20</v>
      </c>
      <c r="D17" s="81">
        <v>67</v>
      </c>
      <c r="E17" s="55">
        <f t="shared" si="0"/>
        <v>0.87012987012987009</v>
      </c>
      <c r="F17" s="82">
        <v>14</v>
      </c>
      <c r="G17" s="81">
        <v>66</v>
      </c>
      <c r="H17" s="55">
        <f t="shared" si="1"/>
        <v>0.88</v>
      </c>
      <c r="I17" s="81">
        <v>11</v>
      </c>
      <c r="J17" s="81">
        <f t="shared" si="2"/>
        <v>133</v>
      </c>
      <c r="K17" s="83" t="s">
        <v>173</v>
      </c>
    </row>
    <row r="18" spans="1:11" s="1" customFormat="1" x14ac:dyDescent="0.3">
      <c r="A18" s="51" t="s">
        <v>111</v>
      </c>
      <c r="B18" s="52" t="s">
        <v>109</v>
      </c>
      <c r="C18" s="53" t="s">
        <v>110</v>
      </c>
      <c r="D18" s="81">
        <v>72</v>
      </c>
      <c r="E18" s="55">
        <f t="shared" si="0"/>
        <v>0.93506493506493504</v>
      </c>
      <c r="F18" s="82">
        <v>4</v>
      </c>
      <c r="G18" s="81">
        <v>61</v>
      </c>
      <c r="H18" s="55">
        <f t="shared" si="1"/>
        <v>0.81333333333333335</v>
      </c>
      <c r="I18" s="81">
        <v>26</v>
      </c>
      <c r="J18" s="81">
        <f t="shared" si="2"/>
        <v>133</v>
      </c>
      <c r="K18" s="83" t="s">
        <v>173</v>
      </c>
    </row>
    <row r="19" spans="1:11" x14ac:dyDescent="0.3">
      <c r="A19" s="51" t="s">
        <v>117</v>
      </c>
      <c r="B19" s="52" t="s">
        <v>1</v>
      </c>
      <c r="C19" s="53" t="s">
        <v>116</v>
      </c>
      <c r="D19" s="81">
        <v>69</v>
      </c>
      <c r="E19" s="55">
        <f t="shared" si="0"/>
        <v>0.89610389610389607</v>
      </c>
      <c r="F19" s="82">
        <v>11</v>
      </c>
      <c r="G19" s="81">
        <v>63</v>
      </c>
      <c r="H19" s="55">
        <f t="shared" si="1"/>
        <v>0.84</v>
      </c>
      <c r="I19" s="81">
        <v>22</v>
      </c>
      <c r="J19" s="81">
        <f t="shared" si="2"/>
        <v>132</v>
      </c>
      <c r="K19" s="83">
        <v>15</v>
      </c>
    </row>
    <row r="20" spans="1:11" x14ac:dyDescent="0.3">
      <c r="A20" s="51" t="s">
        <v>57</v>
      </c>
      <c r="B20" s="52" t="s">
        <v>126</v>
      </c>
      <c r="C20" s="53" t="s">
        <v>127</v>
      </c>
      <c r="D20" s="81">
        <v>67</v>
      </c>
      <c r="E20" s="55">
        <f t="shared" si="0"/>
        <v>0.87012987012987009</v>
      </c>
      <c r="F20" s="82">
        <v>15</v>
      </c>
      <c r="G20" s="81">
        <v>64</v>
      </c>
      <c r="H20" s="55">
        <f t="shared" si="1"/>
        <v>0.85333333333333339</v>
      </c>
      <c r="I20" s="81">
        <v>15</v>
      </c>
      <c r="J20" s="81">
        <f t="shared" si="2"/>
        <v>131</v>
      </c>
      <c r="K20" s="83">
        <v>16</v>
      </c>
    </row>
    <row r="21" spans="1:11" x14ac:dyDescent="0.3">
      <c r="A21" s="51" t="s">
        <v>133</v>
      </c>
      <c r="B21" s="52" t="s">
        <v>9</v>
      </c>
      <c r="C21" s="53" t="s">
        <v>86</v>
      </c>
      <c r="D21" s="81">
        <v>64</v>
      </c>
      <c r="E21" s="55">
        <f t="shared" si="0"/>
        <v>0.83116883116883122</v>
      </c>
      <c r="F21" s="82">
        <v>20</v>
      </c>
      <c r="G21" s="81">
        <v>66</v>
      </c>
      <c r="H21" s="55">
        <f t="shared" si="1"/>
        <v>0.88</v>
      </c>
      <c r="I21" s="81">
        <v>12</v>
      </c>
      <c r="J21" s="81">
        <f t="shared" si="2"/>
        <v>130</v>
      </c>
      <c r="K21" s="83" t="s">
        <v>174</v>
      </c>
    </row>
    <row r="22" spans="1:11" x14ac:dyDescent="0.3">
      <c r="A22" s="51" t="s">
        <v>130</v>
      </c>
      <c r="B22" s="52" t="s">
        <v>128</v>
      </c>
      <c r="C22" s="53" t="s">
        <v>129</v>
      </c>
      <c r="D22" s="81">
        <v>66</v>
      </c>
      <c r="E22" s="55">
        <f t="shared" si="0"/>
        <v>0.8571428571428571</v>
      </c>
      <c r="F22" s="82">
        <v>18</v>
      </c>
      <c r="G22" s="81">
        <v>64</v>
      </c>
      <c r="H22" s="55">
        <f t="shared" si="1"/>
        <v>0.85333333333333339</v>
      </c>
      <c r="I22" s="81">
        <v>16</v>
      </c>
      <c r="J22" s="81">
        <f t="shared" si="2"/>
        <v>130</v>
      </c>
      <c r="K22" s="83" t="s">
        <v>174</v>
      </c>
    </row>
    <row r="23" spans="1:11" x14ac:dyDescent="0.3">
      <c r="A23" s="51" t="s">
        <v>123</v>
      </c>
      <c r="B23" s="52" t="s">
        <v>11</v>
      </c>
      <c r="C23" s="53" t="s">
        <v>122</v>
      </c>
      <c r="D23" s="81">
        <v>67</v>
      </c>
      <c r="E23" s="55">
        <f t="shared" si="0"/>
        <v>0.87012987012987009</v>
      </c>
      <c r="F23" s="82">
        <v>16</v>
      </c>
      <c r="G23" s="81">
        <v>63</v>
      </c>
      <c r="H23" s="55">
        <f t="shared" si="1"/>
        <v>0.84</v>
      </c>
      <c r="I23" s="81">
        <v>23</v>
      </c>
      <c r="J23" s="81">
        <f t="shared" si="2"/>
        <v>130</v>
      </c>
      <c r="K23" s="83" t="s">
        <v>174</v>
      </c>
    </row>
    <row r="24" spans="1:11" x14ac:dyDescent="0.3">
      <c r="A24" s="51" t="s">
        <v>131</v>
      </c>
      <c r="B24" s="52" t="s">
        <v>25</v>
      </c>
      <c r="C24" s="53" t="s">
        <v>65</v>
      </c>
      <c r="D24" s="81">
        <v>65</v>
      </c>
      <c r="E24" s="55">
        <f t="shared" si="0"/>
        <v>0.8441558441558441</v>
      </c>
      <c r="F24" s="82">
        <v>19</v>
      </c>
      <c r="G24" s="81">
        <v>64</v>
      </c>
      <c r="H24" s="55">
        <f t="shared" si="1"/>
        <v>0.85333333333333339</v>
      </c>
      <c r="I24" s="81">
        <v>17</v>
      </c>
      <c r="J24" s="81">
        <f t="shared" si="2"/>
        <v>129</v>
      </c>
      <c r="K24" s="83">
        <v>20</v>
      </c>
    </row>
    <row r="25" spans="1:11" x14ac:dyDescent="0.3">
      <c r="A25" s="51" t="s">
        <v>136</v>
      </c>
      <c r="B25" s="52" t="s">
        <v>134</v>
      </c>
      <c r="C25" s="53" t="s">
        <v>135</v>
      </c>
      <c r="D25" s="81">
        <v>62</v>
      </c>
      <c r="E25" s="55">
        <f t="shared" si="0"/>
        <v>0.80519480519480524</v>
      </c>
      <c r="F25" s="82">
        <v>25</v>
      </c>
      <c r="G25" s="81">
        <v>64</v>
      </c>
      <c r="H25" s="55">
        <f t="shared" si="1"/>
        <v>0.85333333333333339</v>
      </c>
      <c r="I25" s="81">
        <v>18</v>
      </c>
      <c r="J25" s="81">
        <f t="shared" si="2"/>
        <v>126</v>
      </c>
      <c r="K25" s="83" t="s">
        <v>175</v>
      </c>
    </row>
    <row r="26" spans="1:11" x14ac:dyDescent="0.3">
      <c r="A26" s="51" t="s">
        <v>132</v>
      </c>
      <c r="B26" s="52" t="s">
        <v>31</v>
      </c>
      <c r="C26" s="53" t="s">
        <v>107</v>
      </c>
      <c r="D26" s="81">
        <v>64</v>
      </c>
      <c r="E26" s="55">
        <f t="shared" si="0"/>
        <v>0.83116883116883122</v>
      </c>
      <c r="F26" s="82">
        <v>21</v>
      </c>
      <c r="G26" s="81">
        <v>62</v>
      </c>
      <c r="H26" s="55">
        <f t="shared" si="1"/>
        <v>0.82666666666666666</v>
      </c>
      <c r="I26" s="81">
        <v>25</v>
      </c>
      <c r="J26" s="81">
        <f t="shared" si="2"/>
        <v>126</v>
      </c>
      <c r="K26" s="83" t="s">
        <v>175</v>
      </c>
    </row>
    <row r="27" spans="1:11" x14ac:dyDescent="0.3">
      <c r="A27" s="51" t="s">
        <v>139</v>
      </c>
      <c r="B27" s="52" t="s">
        <v>137</v>
      </c>
      <c r="C27" s="53" t="s">
        <v>138</v>
      </c>
      <c r="D27" s="81">
        <v>61</v>
      </c>
      <c r="E27" s="55">
        <f t="shared" si="0"/>
        <v>0.79220779220779225</v>
      </c>
      <c r="F27" s="82">
        <v>26</v>
      </c>
      <c r="G27" s="81">
        <v>64</v>
      </c>
      <c r="H27" s="55">
        <f t="shared" si="1"/>
        <v>0.85333333333333339</v>
      </c>
      <c r="I27" s="81">
        <v>19</v>
      </c>
      <c r="J27" s="81">
        <f t="shared" si="2"/>
        <v>125</v>
      </c>
      <c r="K27" s="83">
        <v>23</v>
      </c>
    </row>
    <row r="28" spans="1:11" x14ac:dyDescent="0.3">
      <c r="A28" s="51" t="s">
        <v>88</v>
      </c>
      <c r="B28" s="52" t="s">
        <v>89</v>
      </c>
      <c r="C28" s="53" t="s">
        <v>90</v>
      </c>
      <c r="D28" s="81">
        <v>64</v>
      </c>
      <c r="E28" s="55">
        <f t="shared" si="0"/>
        <v>0.83116883116883122</v>
      </c>
      <c r="F28" s="82">
        <v>22</v>
      </c>
      <c r="G28" s="81">
        <v>58</v>
      </c>
      <c r="H28" s="55">
        <f t="shared" si="1"/>
        <v>0.77333333333333332</v>
      </c>
      <c r="I28" s="81">
        <v>28</v>
      </c>
      <c r="J28" s="81">
        <f t="shared" si="2"/>
        <v>122</v>
      </c>
      <c r="K28" s="83">
        <v>24</v>
      </c>
    </row>
    <row r="29" spans="1:11" x14ac:dyDescent="0.3">
      <c r="A29" s="51" t="s">
        <v>121</v>
      </c>
      <c r="B29" s="52" t="s">
        <v>119</v>
      </c>
      <c r="C29" s="53" t="s">
        <v>120</v>
      </c>
      <c r="D29" s="81">
        <v>58</v>
      </c>
      <c r="E29" s="55">
        <f t="shared" si="0"/>
        <v>0.75324675324675328</v>
      </c>
      <c r="F29" s="82">
        <v>27</v>
      </c>
      <c r="G29" s="81">
        <v>63</v>
      </c>
      <c r="H29" s="55">
        <f t="shared" si="1"/>
        <v>0.84</v>
      </c>
      <c r="I29" s="81">
        <v>24</v>
      </c>
      <c r="J29" s="81">
        <f t="shared" si="2"/>
        <v>121</v>
      </c>
      <c r="K29" s="83">
        <v>25</v>
      </c>
    </row>
    <row r="30" spans="1:11" x14ac:dyDescent="0.3">
      <c r="A30" s="51" t="s">
        <v>84</v>
      </c>
      <c r="B30" s="52" t="s">
        <v>140</v>
      </c>
      <c r="C30" s="53" t="s">
        <v>82</v>
      </c>
      <c r="D30" s="81">
        <v>53</v>
      </c>
      <c r="E30" s="55">
        <f t="shared" si="0"/>
        <v>0.68831168831168832</v>
      </c>
      <c r="F30" s="82">
        <v>28</v>
      </c>
      <c r="G30" s="81">
        <v>56</v>
      </c>
      <c r="H30" s="55">
        <f t="shared" si="1"/>
        <v>0.7466666666666667</v>
      </c>
      <c r="I30" s="81">
        <v>29</v>
      </c>
      <c r="J30" s="81">
        <f t="shared" si="2"/>
        <v>109</v>
      </c>
      <c r="K30" s="83">
        <v>26</v>
      </c>
    </row>
    <row r="31" spans="1:11" x14ac:dyDescent="0.3">
      <c r="A31" s="51" t="s">
        <v>141</v>
      </c>
      <c r="B31" s="52" t="s">
        <v>12</v>
      </c>
      <c r="C31" s="53" t="s">
        <v>24</v>
      </c>
      <c r="D31" s="81"/>
      <c r="E31" s="55">
        <f t="shared" si="0"/>
        <v>0</v>
      </c>
      <c r="F31" s="81"/>
      <c r="G31" s="81">
        <v>68</v>
      </c>
      <c r="H31" s="55">
        <f t="shared" si="1"/>
        <v>0.90666666666666662</v>
      </c>
      <c r="I31" s="81">
        <v>8</v>
      </c>
      <c r="J31" s="81">
        <f t="shared" si="2"/>
        <v>68</v>
      </c>
      <c r="K31" s="83">
        <v>27</v>
      </c>
    </row>
    <row r="32" spans="1:11" x14ac:dyDescent="0.3">
      <c r="A32" s="51" t="s">
        <v>125</v>
      </c>
      <c r="B32" s="52" t="s">
        <v>56</v>
      </c>
      <c r="C32" s="53" t="s">
        <v>13</v>
      </c>
      <c r="D32" s="81">
        <v>67</v>
      </c>
      <c r="E32" s="55">
        <f t="shared" si="0"/>
        <v>0.87012987012987009</v>
      </c>
      <c r="F32" s="82">
        <v>17</v>
      </c>
      <c r="G32" s="81"/>
      <c r="H32" s="55">
        <f t="shared" si="1"/>
        <v>0</v>
      </c>
      <c r="I32" s="81"/>
      <c r="J32" s="81">
        <f t="shared" si="2"/>
        <v>67</v>
      </c>
      <c r="K32" s="83">
        <v>28</v>
      </c>
    </row>
    <row r="33" spans="1:11" x14ac:dyDescent="0.3">
      <c r="A33" s="51" t="s">
        <v>79</v>
      </c>
      <c r="B33" s="52" t="s">
        <v>9</v>
      </c>
      <c r="C33" s="53" t="s">
        <v>80</v>
      </c>
      <c r="D33" s="81"/>
      <c r="E33" s="55">
        <f t="shared" si="0"/>
        <v>0</v>
      </c>
      <c r="F33" s="81"/>
      <c r="G33" s="81">
        <v>65</v>
      </c>
      <c r="H33" s="55">
        <f t="shared" si="1"/>
        <v>0.8666666666666667</v>
      </c>
      <c r="I33" s="81">
        <v>14</v>
      </c>
      <c r="J33" s="81">
        <f t="shared" si="2"/>
        <v>65</v>
      </c>
      <c r="K33" s="83">
        <v>29</v>
      </c>
    </row>
    <row r="34" spans="1:11" x14ac:dyDescent="0.3">
      <c r="A34" s="51" t="s">
        <v>17</v>
      </c>
      <c r="B34" s="52" t="s">
        <v>18</v>
      </c>
      <c r="C34" s="53" t="s">
        <v>19</v>
      </c>
      <c r="D34" s="81">
        <v>64</v>
      </c>
      <c r="E34" s="55">
        <f t="shared" si="0"/>
        <v>0.83116883116883122</v>
      </c>
      <c r="F34" s="82">
        <v>23</v>
      </c>
      <c r="G34" s="81"/>
      <c r="H34" s="55">
        <f t="shared" si="1"/>
        <v>0</v>
      </c>
      <c r="I34" s="81"/>
      <c r="J34" s="81">
        <f t="shared" si="2"/>
        <v>64</v>
      </c>
      <c r="K34" s="83">
        <v>30</v>
      </c>
    </row>
    <row r="35" spans="1:11" x14ac:dyDescent="0.3">
      <c r="A35" s="51" t="s">
        <v>142</v>
      </c>
      <c r="B35" s="52" t="s">
        <v>21</v>
      </c>
      <c r="C35" s="53" t="s">
        <v>143</v>
      </c>
      <c r="D35" s="81"/>
      <c r="E35" s="55">
        <f t="shared" si="0"/>
        <v>0</v>
      </c>
      <c r="F35" s="81"/>
      <c r="G35" s="81">
        <v>61</v>
      </c>
      <c r="H35" s="55">
        <f t="shared" si="1"/>
        <v>0.81333333333333335</v>
      </c>
      <c r="I35" s="81">
        <v>27</v>
      </c>
      <c r="J35" s="81">
        <f t="shared" si="2"/>
        <v>61</v>
      </c>
      <c r="K35" s="83">
        <v>31</v>
      </c>
    </row>
    <row r="36" spans="1:11" ht="16.2" thickBot="1" x14ac:dyDescent="0.35">
      <c r="A36" s="84"/>
      <c r="B36" s="85"/>
      <c r="C36" s="86"/>
      <c r="D36" s="87"/>
      <c r="E36" s="88"/>
      <c r="F36" s="87"/>
      <c r="G36" s="87"/>
      <c r="H36" s="88"/>
      <c r="I36" s="87"/>
      <c r="J36" s="89"/>
      <c r="K36" s="90"/>
    </row>
    <row r="37" spans="1:11" x14ac:dyDescent="0.3">
      <c r="A37" s="27"/>
      <c r="B37" s="27"/>
      <c r="C37" s="91"/>
      <c r="D37" s="44"/>
      <c r="E37" s="92"/>
      <c r="F37" s="44"/>
      <c r="G37" s="44"/>
      <c r="H37" s="92"/>
      <c r="I37" s="44"/>
      <c r="J37" s="93"/>
      <c r="K37" s="94"/>
    </row>
    <row r="38" spans="1:11" ht="21.6" thickBot="1" x14ac:dyDescent="0.45">
      <c r="A38" s="95" t="s">
        <v>176</v>
      </c>
      <c r="B38" s="96"/>
    </row>
    <row r="39" spans="1:11" ht="31.8" thickBot="1" x14ac:dyDescent="0.35">
      <c r="A39" s="72" t="s">
        <v>33</v>
      </c>
      <c r="B39" s="73" t="s">
        <v>62</v>
      </c>
      <c r="C39" s="74" t="s">
        <v>63</v>
      </c>
      <c r="D39" s="73" t="s">
        <v>167</v>
      </c>
      <c r="E39" s="75" t="s">
        <v>92</v>
      </c>
      <c r="F39" s="73" t="s">
        <v>168</v>
      </c>
      <c r="G39" s="73" t="s">
        <v>169</v>
      </c>
      <c r="H39" s="75" t="s">
        <v>92</v>
      </c>
      <c r="I39" s="73" t="s">
        <v>32</v>
      </c>
      <c r="J39" s="74" t="s">
        <v>64</v>
      </c>
      <c r="K39" s="76" t="s">
        <v>32</v>
      </c>
    </row>
    <row r="40" spans="1:11" x14ac:dyDescent="0.3">
      <c r="A40" s="48" t="s">
        <v>47</v>
      </c>
      <c r="B40" s="49" t="s">
        <v>54</v>
      </c>
      <c r="C40" s="50" t="s">
        <v>85</v>
      </c>
      <c r="D40" s="77">
        <v>43</v>
      </c>
      <c r="E40" s="56">
        <f>D40/43</f>
        <v>1</v>
      </c>
      <c r="F40" s="77">
        <v>1</v>
      </c>
      <c r="G40" s="77">
        <v>35</v>
      </c>
      <c r="H40" s="56">
        <f>G40/35</f>
        <v>1</v>
      </c>
      <c r="I40" s="77">
        <v>1</v>
      </c>
      <c r="J40" s="79">
        <f t="shared" ref="J40:J48" si="3">D40+G40</f>
        <v>78</v>
      </c>
      <c r="K40" s="80">
        <v>1</v>
      </c>
    </row>
    <row r="41" spans="1:11" x14ac:dyDescent="0.3">
      <c r="A41" s="51" t="s">
        <v>29</v>
      </c>
      <c r="B41" s="52" t="s">
        <v>30</v>
      </c>
      <c r="C41" s="53" t="s">
        <v>68</v>
      </c>
      <c r="D41" s="81">
        <v>37</v>
      </c>
      <c r="E41" s="55">
        <f>D41/43</f>
        <v>0.86046511627906974</v>
      </c>
      <c r="F41" s="81">
        <v>2</v>
      </c>
      <c r="G41" s="81">
        <v>32</v>
      </c>
      <c r="H41" s="55">
        <f t="shared" ref="H41:H42" si="4">G41/35</f>
        <v>0.91428571428571426</v>
      </c>
      <c r="I41" s="97">
        <v>2</v>
      </c>
      <c r="J41" s="81">
        <f t="shared" si="3"/>
        <v>69</v>
      </c>
      <c r="K41" s="98">
        <v>2</v>
      </c>
    </row>
    <row r="42" spans="1:11" x14ac:dyDescent="0.3">
      <c r="A42" s="51" t="s">
        <v>177</v>
      </c>
      <c r="B42" s="52" t="s">
        <v>53</v>
      </c>
      <c r="C42" s="53" t="s">
        <v>178</v>
      </c>
      <c r="D42" s="81">
        <v>35</v>
      </c>
      <c r="E42" s="60">
        <f>D42/43</f>
        <v>0.81395348837209303</v>
      </c>
      <c r="F42" s="81">
        <v>3</v>
      </c>
      <c r="G42" s="81">
        <v>28</v>
      </c>
      <c r="H42" s="60">
        <f t="shared" si="4"/>
        <v>0.8</v>
      </c>
      <c r="I42" s="97">
        <v>3</v>
      </c>
      <c r="J42" s="81">
        <f t="shared" si="3"/>
        <v>63</v>
      </c>
      <c r="K42" s="98">
        <v>3</v>
      </c>
    </row>
    <row r="43" spans="1:11" ht="16.2" thickBot="1" x14ac:dyDescent="0.35">
      <c r="A43" s="84"/>
      <c r="B43" s="85"/>
      <c r="C43" s="86"/>
      <c r="D43" s="87"/>
      <c r="E43" s="88"/>
      <c r="F43" s="87"/>
      <c r="G43" s="87"/>
      <c r="H43" s="88"/>
      <c r="I43" s="99"/>
      <c r="J43" s="87"/>
      <c r="K43" s="100"/>
    </row>
    <row r="44" spans="1:11" x14ac:dyDescent="0.3">
      <c r="A44" s="11"/>
      <c r="B44" s="11"/>
      <c r="C44" s="71"/>
    </row>
    <row r="45" spans="1:11" ht="21.6" thickBot="1" x14ac:dyDescent="0.45">
      <c r="A45" s="101" t="s">
        <v>179</v>
      </c>
      <c r="B45" s="70"/>
      <c r="C45" s="71"/>
    </row>
    <row r="46" spans="1:11" s="1" customFormat="1" ht="31.8" thickBot="1" x14ac:dyDescent="0.35">
      <c r="A46" s="72" t="s">
        <v>33</v>
      </c>
      <c r="B46" s="73" t="s">
        <v>62</v>
      </c>
      <c r="C46" s="74" t="s">
        <v>63</v>
      </c>
      <c r="D46" s="73" t="s">
        <v>167</v>
      </c>
      <c r="E46" s="75" t="s">
        <v>92</v>
      </c>
      <c r="F46" s="73" t="s">
        <v>168</v>
      </c>
      <c r="G46" s="73" t="s">
        <v>169</v>
      </c>
      <c r="H46" s="75" t="s">
        <v>92</v>
      </c>
      <c r="I46" s="73" t="s">
        <v>32</v>
      </c>
      <c r="J46" s="74" t="s">
        <v>64</v>
      </c>
      <c r="K46" s="76" t="s">
        <v>32</v>
      </c>
    </row>
    <row r="47" spans="1:11" s="1" customFormat="1" x14ac:dyDescent="0.3">
      <c r="A47" s="57" t="s">
        <v>144</v>
      </c>
      <c r="B47" s="58" t="s">
        <v>58</v>
      </c>
      <c r="C47" s="59" t="s">
        <v>135</v>
      </c>
      <c r="D47" s="102">
        <v>61</v>
      </c>
      <c r="E47" s="60">
        <f>D47/61</f>
        <v>1</v>
      </c>
      <c r="F47" s="102">
        <v>1</v>
      </c>
      <c r="G47" s="102">
        <v>61</v>
      </c>
      <c r="H47" s="60">
        <f>G47/61</f>
        <v>1</v>
      </c>
      <c r="I47" s="102">
        <v>1</v>
      </c>
      <c r="J47" s="79">
        <f t="shared" si="3"/>
        <v>122</v>
      </c>
      <c r="K47" s="103">
        <v>1</v>
      </c>
    </row>
    <row r="48" spans="1:11" s="1" customFormat="1" x14ac:dyDescent="0.3">
      <c r="A48" s="51" t="s">
        <v>145</v>
      </c>
      <c r="B48" s="52" t="s">
        <v>61</v>
      </c>
      <c r="C48" s="53" t="s">
        <v>86</v>
      </c>
      <c r="D48" s="81">
        <v>53</v>
      </c>
      <c r="E48" s="60">
        <f>D48/61</f>
        <v>0.86885245901639341</v>
      </c>
      <c r="F48" s="81">
        <v>2</v>
      </c>
      <c r="G48" s="81">
        <v>56</v>
      </c>
      <c r="H48" s="60">
        <f>G48/61</f>
        <v>0.91803278688524592</v>
      </c>
      <c r="I48" s="81">
        <v>2</v>
      </c>
      <c r="J48" s="81">
        <f t="shared" si="3"/>
        <v>109</v>
      </c>
      <c r="K48" s="83">
        <v>2</v>
      </c>
    </row>
    <row r="49" spans="1:11" s="1" customFormat="1" ht="16.2" thickBot="1" x14ac:dyDescent="0.35">
      <c r="A49" s="84"/>
      <c r="B49" s="85"/>
      <c r="C49" s="86"/>
      <c r="D49" s="87"/>
      <c r="E49" s="88"/>
      <c r="F49" s="87"/>
      <c r="G49" s="87"/>
      <c r="H49" s="88"/>
      <c r="I49" s="87"/>
      <c r="J49" s="89"/>
      <c r="K49" s="90"/>
    </row>
    <row r="50" spans="1:11" s="1" customFormat="1" x14ac:dyDescent="0.3">
      <c r="A50" s="11"/>
      <c r="B50" s="11"/>
      <c r="C50" s="71"/>
      <c r="D50" s="3"/>
      <c r="E50" s="32"/>
      <c r="F50" s="3"/>
      <c r="G50" s="3"/>
      <c r="H50" s="32"/>
      <c r="I50" s="3"/>
      <c r="J50" s="3"/>
      <c r="K50" s="67"/>
    </row>
    <row r="51" spans="1:11" ht="21.6" thickBot="1" x14ac:dyDescent="0.45">
      <c r="A51" s="101" t="s">
        <v>180</v>
      </c>
      <c r="B51" s="70"/>
      <c r="C51" s="71"/>
    </row>
    <row r="52" spans="1:11" ht="31.8" thickBot="1" x14ac:dyDescent="0.35">
      <c r="A52" s="72" t="s">
        <v>33</v>
      </c>
      <c r="B52" s="73" t="s">
        <v>62</v>
      </c>
      <c r="C52" s="74" t="s">
        <v>63</v>
      </c>
      <c r="D52" s="73" t="s">
        <v>167</v>
      </c>
      <c r="E52" s="75" t="s">
        <v>92</v>
      </c>
      <c r="F52" s="73" t="s">
        <v>168</v>
      </c>
      <c r="G52" s="73" t="s">
        <v>169</v>
      </c>
      <c r="H52" s="75" t="s">
        <v>92</v>
      </c>
      <c r="I52" s="73" t="s">
        <v>32</v>
      </c>
      <c r="J52" s="74" t="s">
        <v>64</v>
      </c>
      <c r="K52" s="76" t="s">
        <v>32</v>
      </c>
    </row>
    <row r="53" spans="1:11" x14ac:dyDescent="0.3">
      <c r="A53" s="48" t="s">
        <v>50</v>
      </c>
      <c r="B53" s="49" t="s">
        <v>44</v>
      </c>
      <c r="C53" s="50" t="s">
        <v>67</v>
      </c>
      <c r="D53" s="77">
        <v>74</v>
      </c>
      <c r="E53" s="56">
        <f t="shared" ref="E53:E58" si="5">D53/74</f>
        <v>1</v>
      </c>
      <c r="F53" s="77">
        <v>1</v>
      </c>
      <c r="G53" s="77">
        <v>62</v>
      </c>
      <c r="H53" s="56">
        <f>G53/66</f>
        <v>0.93939393939393945</v>
      </c>
      <c r="I53" s="77"/>
      <c r="J53" s="79">
        <f t="shared" ref="J53:J58" si="6">D53+G53</f>
        <v>136</v>
      </c>
      <c r="K53" s="80">
        <v>1</v>
      </c>
    </row>
    <row r="54" spans="1:11" x14ac:dyDescent="0.3">
      <c r="A54" s="51" t="s">
        <v>157</v>
      </c>
      <c r="B54" s="52" t="s">
        <v>158</v>
      </c>
      <c r="C54" s="53" t="s">
        <v>159</v>
      </c>
      <c r="D54" s="81">
        <v>69</v>
      </c>
      <c r="E54" s="55">
        <f t="shared" si="5"/>
        <v>0.93243243243243246</v>
      </c>
      <c r="F54" s="81">
        <v>3</v>
      </c>
      <c r="G54" s="81">
        <v>66</v>
      </c>
      <c r="H54" s="55">
        <f>G54/66</f>
        <v>1</v>
      </c>
      <c r="I54" s="81"/>
      <c r="J54" s="81">
        <f t="shared" si="6"/>
        <v>135</v>
      </c>
      <c r="K54" s="83">
        <v>2</v>
      </c>
    </row>
    <row r="55" spans="1:11" x14ac:dyDescent="0.3">
      <c r="A55" s="51" t="s">
        <v>160</v>
      </c>
      <c r="B55" s="52" t="s">
        <v>12</v>
      </c>
      <c r="C55" s="53" t="s">
        <v>161</v>
      </c>
      <c r="D55" s="81">
        <v>63</v>
      </c>
      <c r="E55" s="55">
        <f t="shared" si="5"/>
        <v>0.85135135135135132</v>
      </c>
      <c r="F55" s="81">
        <v>5</v>
      </c>
      <c r="G55" s="81">
        <v>62</v>
      </c>
      <c r="H55" s="55">
        <f>G55/66</f>
        <v>0.93939393939393945</v>
      </c>
      <c r="I55" s="81"/>
      <c r="J55" s="81">
        <f t="shared" si="6"/>
        <v>125</v>
      </c>
      <c r="K55" s="83">
        <v>3</v>
      </c>
    </row>
    <row r="56" spans="1:11" x14ac:dyDescent="0.3">
      <c r="A56" s="51" t="s">
        <v>7</v>
      </c>
      <c r="B56" s="52" t="s">
        <v>30</v>
      </c>
      <c r="C56" s="53" t="s">
        <v>8</v>
      </c>
      <c r="D56" s="81">
        <v>69</v>
      </c>
      <c r="E56" s="55">
        <f t="shared" si="5"/>
        <v>0.93243243243243246</v>
      </c>
      <c r="F56" s="81">
        <v>2</v>
      </c>
      <c r="G56" s="81">
        <v>51</v>
      </c>
      <c r="H56" s="55">
        <f>G56/66</f>
        <v>0.77272727272727271</v>
      </c>
      <c r="I56" s="81"/>
      <c r="J56" s="81">
        <f t="shared" si="6"/>
        <v>120</v>
      </c>
      <c r="K56" s="83">
        <v>4</v>
      </c>
    </row>
    <row r="57" spans="1:11" x14ac:dyDescent="0.3">
      <c r="A57" s="51" t="s">
        <v>162</v>
      </c>
      <c r="B57" s="52" t="s">
        <v>46</v>
      </c>
      <c r="C57" s="53" t="s">
        <v>163</v>
      </c>
      <c r="D57" s="81">
        <v>69</v>
      </c>
      <c r="E57" s="55">
        <f t="shared" si="5"/>
        <v>0.93243243243243246</v>
      </c>
      <c r="F57" s="81">
        <v>4</v>
      </c>
      <c r="G57" s="81"/>
      <c r="H57" s="55"/>
      <c r="I57" s="81"/>
      <c r="J57" s="81">
        <f t="shared" si="6"/>
        <v>69</v>
      </c>
      <c r="K57" s="83">
        <v>5</v>
      </c>
    </row>
    <row r="58" spans="1:11" x14ac:dyDescent="0.3">
      <c r="A58" s="51" t="s">
        <v>14</v>
      </c>
      <c r="B58" s="52" t="s">
        <v>15</v>
      </c>
      <c r="C58" s="53" t="s">
        <v>16</v>
      </c>
      <c r="D58" s="81"/>
      <c r="E58" s="55">
        <f t="shared" si="5"/>
        <v>0</v>
      </c>
      <c r="F58" s="81"/>
      <c r="G58" s="81">
        <v>59</v>
      </c>
      <c r="H58" s="60">
        <f>G58/66</f>
        <v>0.89393939393939392</v>
      </c>
      <c r="I58" s="81"/>
      <c r="J58" s="81">
        <f t="shared" si="6"/>
        <v>59</v>
      </c>
      <c r="K58" s="83">
        <v>6</v>
      </c>
    </row>
    <row r="59" spans="1:11" ht="16.2" thickBot="1" x14ac:dyDescent="0.35">
      <c r="A59" s="84"/>
      <c r="B59" s="85"/>
      <c r="C59" s="86"/>
      <c r="D59" s="87"/>
      <c r="E59" s="88"/>
      <c r="F59" s="87"/>
      <c r="G59" s="87"/>
      <c r="H59" s="88"/>
      <c r="I59" s="87"/>
      <c r="J59" s="89"/>
      <c r="K59" s="90"/>
    </row>
    <row r="60" spans="1:11" x14ac:dyDescent="0.3">
      <c r="A60" s="11"/>
      <c r="B60" s="11"/>
      <c r="C60" s="71"/>
    </row>
    <row r="61" spans="1:11" ht="21.6" thickBot="1" x14ac:dyDescent="0.45">
      <c r="A61" s="69" t="s">
        <v>181</v>
      </c>
      <c r="B61" s="70"/>
      <c r="C61" s="71"/>
    </row>
    <row r="62" spans="1:11" ht="31.8" thickBot="1" x14ac:dyDescent="0.35">
      <c r="A62" s="72" t="s">
        <v>33</v>
      </c>
      <c r="B62" s="73" t="s">
        <v>62</v>
      </c>
      <c r="C62" s="74" t="s">
        <v>63</v>
      </c>
      <c r="D62" s="73" t="s">
        <v>167</v>
      </c>
      <c r="E62" s="75" t="s">
        <v>92</v>
      </c>
      <c r="F62" s="73" t="s">
        <v>168</v>
      </c>
      <c r="G62" s="73" t="s">
        <v>169</v>
      </c>
      <c r="H62" s="75" t="s">
        <v>92</v>
      </c>
      <c r="I62" s="73" t="s">
        <v>32</v>
      </c>
      <c r="J62" s="74" t="s">
        <v>64</v>
      </c>
      <c r="K62" s="76" t="s">
        <v>32</v>
      </c>
    </row>
    <row r="63" spans="1:11" ht="16.2" thickBot="1" x14ac:dyDescent="0.35">
      <c r="A63" s="48" t="s">
        <v>73</v>
      </c>
      <c r="B63" s="49" t="s">
        <v>73</v>
      </c>
      <c r="C63" s="50" t="s">
        <v>74</v>
      </c>
      <c r="D63" s="77">
        <v>66</v>
      </c>
      <c r="E63" s="56">
        <f t="shared" ref="E63:E67" si="7">D63/66</f>
        <v>1</v>
      </c>
      <c r="F63" s="77">
        <v>1</v>
      </c>
      <c r="G63" s="77">
        <v>65</v>
      </c>
      <c r="H63" s="54">
        <f>G63/65</f>
        <v>1</v>
      </c>
      <c r="I63" s="77">
        <v>1</v>
      </c>
      <c r="J63" s="79">
        <f t="shared" ref="J63:J75" si="8">D63+G63</f>
        <v>131</v>
      </c>
      <c r="K63" s="80">
        <v>1</v>
      </c>
    </row>
    <row r="64" spans="1:11" ht="16.2" thickBot="1" x14ac:dyDescent="0.35">
      <c r="A64" s="51" t="s">
        <v>146</v>
      </c>
      <c r="B64" s="52" t="s">
        <v>147</v>
      </c>
      <c r="C64" s="53" t="s">
        <v>148</v>
      </c>
      <c r="D64" s="81">
        <v>61</v>
      </c>
      <c r="E64" s="55">
        <f t="shared" si="7"/>
        <v>0.9242424242424242</v>
      </c>
      <c r="F64" s="81">
        <v>2</v>
      </c>
      <c r="G64" s="81">
        <v>63</v>
      </c>
      <c r="H64" s="54">
        <f t="shared" ref="H64:H67" si="9">G64/65</f>
        <v>0.96923076923076923</v>
      </c>
      <c r="I64" s="81">
        <v>2</v>
      </c>
      <c r="J64" s="81">
        <f t="shared" si="8"/>
        <v>124</v>
      </c>
      <c r="K64" s="83">
        <v>2</v>
      </c>
    </row>
    <row r="65" spans="1:11" ht="16.2" thickBot="1" x14ac:dyDescent="0.35">
      <c r="A65" s="51" t="s">
        <v>149</v>
      </c>
      <c r="B65" s="52" t="s">
        <v>149</v>
      </c>
      <c r="C65" s="53" t="s">
        <v>150</v>
      </c>
      <c r="D65" s="81">
        <v>59</v>
      </c>
      <c r="E65" s="55">
        <f t="shared" si="7"/>
        <v>0.89393939393939392</v>
      </c>
      <c r="F65" s="81">
        <v>3</v>
      </c>
      <c r="G65" s="81">
        <v>57</v>
      </c>
      <c r="H65" s="54">
        <f t="shared" si="9"/>
        <v>0.87692307692307692</v>
      </c>
      <c r="I65" s="81">
        <v>3</v>
      </c>
      <c r="J65" s="81">
        <f t="shared" si="8"/>
        <v>116</v>
      </c>
      <c r="K65" s="83">
        <v>3</v>
      </c>
    </row>
    <row r="66" spans="1:11" ht="16.2" thickBot="1" x14ac:dyDescent="0.35">
      <c r="A66" s="51" t="s">
        <v>87</v>
      </c>
      <c r="B66" s="52" t="s">
        <v>151</v>
      </c>
      <c r="C66" s="53" t="s">
        <v>26</v>
      </c>
      <c r="D66" s="81">
        <v>53</v>
      </c>
      <c r="E66" s="55">
        <f t="shared" si="7"/>
        <v>0.80303030303030298</v>
      </c>
      <c r="F66" s="81">
        <v>4</v>
      </c>
      <c r="G66" s="81">
        <v>56</v>
      </c>
      <c r="H66" s="54">
        <f t="shared" si="9"/>
        <v>0.86153846153846159</v>
      </c>
      <c r="I66" s="81">
        <v>4</v>
      </c>
      <c r="J66" s="81">
        <f t="shared" si="8"/>
        <v>109</v>
      </c>
      <c r="K66" s="83">
        <v>4</v>
      </c>
    </row>
    <row r="67" spans="1:11" x14ac:dyDescent="0.3">
      <c r="A67" s="51" t="s">
        <v>152</v>
      </c>
      <c r="B67" s="52" t="s">
        <v>153</v>
      </c>
      <c r="C67" s="53" t="s">
        <v>154</v>
      </c>
      <c r="D67" s="81">
        <v>45</v>
      </c>
      <c r="E67" s="55">
        <f t="shared" si="7"/>
        <v>0.68181818181818177</v>
      </c>
      <c r="F67" s="81">
        <v>5</v>
      </c>
      <c r="G67" s="81">
        <v>46</v>
      </c>
      <c r="H67" s="54">
        <f t="shared" si="9"/>
        <v>0.70769230769230773</v>
      </c>
      <c r="I67" s="81">
        <v>5</v>
      </c>
      <c r="J67" s="81">
        <f t="shared" si="8"/>
        <v>91</v>
      </c>
      <c r="K67" s="83">
        <v>5</v>
      </c>
    </row>
    <row r="68" spans="1:11" ht="16.2" thickBot="1" x14ac:dyDescent="0.35">
      <c r="A68" s="84"/>
      <c r="B68" s="85"/>
      <c r="C68" s="86"/>
      <c r="D68" s="87"/>
      <c r="E68" s="88"/>
      <c r="F68" s="87"/>
      <c r="G68" s="87"/>
      <c r="H68" s="88"/>
      <c r="I68" s="87"/>
      <c r="J68" s="89"/>
      <c r="K68" s="90"/>
    </row>
    <row r="69" spans="1:11" x14ac:dyDescent="0.3">
      <c r="A69" s="11"/>
      <c r="B69" s="11"/>
      <c r="C69" s="71"/>
    </row>
    <row r="70" spans="1:11" ht="21.6" thickBot="1" x14ac:dyDescent="0.45">
      <c r="A70" s="69" t="s">
        <v>52</v>
      </c>
      <c r="B70" s="70"/>
      <c r="C70" s="71"/>
    </row>
    <row r="71" spans="1:11" ht="31.8" thickBot="1" x14ac:dyDescent="0.35">
      <c r="A71" s="72" t="s">
        <v>33</v>
      </c>
      <c r="B71" s="73" t="s">
        <v>62</v>
      </c>
      <c r="C71" s="74" t="s">
        <v>63</v>
      </c>
      <c r="D71" s="73" t="s">
        <v>167</v>
      </c>
      <c r="E71" s="75" t="s">
        <v>92</v>
      </c>
      <c r="F71" s="73" t="s">
        <v>168</v>
      </c>
      <c r="G71" s="73" t="s">
        <v>169</v>
      </c>
      <c r="H71" s="75" t="s">
        <v>92</v>
      </c>
      <c r="I71" s="73" t="s">
        <v>32</v>
      </c>
      <c r="J71" s="74" t="s">
        <v>64</v>
      </c>
      <c r="K71" s="76" t="s">
        <v>32</v>
      </c>
    </row>
    <row r="72" spans="1:11" x14ac:dyDescent="0.3">
      <c r="A72" s="48" t="s">
        <v>45</v>
      </c>
      <c r="B72" s="49" t="s">
        <v>46</v>
      </c>
      <c r="C72" s="50" t="s">
        <v>69</v>
      </c>
      <c r="D72" s="104">
        <v>69</v>
      </c>
      <c r="E72" s="61">
        <f>D72/69</f>
        <v>1</v>
      </c>
      <c r="F72" s="104"/>
      <c r="G72" s="104">
        <v>67</v>
      </c>
      <c r="H72" s="61">
        <f>G72/67</f>
        <v>1</v>
      </c>
      <c r="I72" s="104"/>
      <c r="J72" s="77">
        <f>D72+G72</f>
        <v>136</v>
      </c>
      <c r="K72" s="80" t="s">
        <v>94</v>
      </c>
    </row>
    <row r="73" spans="1:11" x14ac:dyDescent="0.3">
      <c r="A73" s="51" t="s">
        <v>49</v>
      </c>
      <c r="B73" s="52" t="s">
        <v>58</v>
      </c>
      <c r="C73" s="53" t="s">
        <v>59</v>
      </c>
      <c r="D73" s="105">
        <v>59</v>
      </c>
      <c r="E73" s="62">
        <f>D73/69</f>
        <v>0.85507246376811596</v>
      </c>
      <c r="F73" s="105"/>
      <c r="G73" s="105"/>
      <c r="H73" s="62"/>
      <c r="I73" s="105"/>
      <c r="J73" s="81">
        <f>D73+G73</f>
        <v>59</v>
      </c>
      <c r="K73" s="83" t="s">
        <v>95</v>
      </c>
    </row>
    <row r="74" spans="1:11" x14ac:dyDescent="0.3">
      <c r="A74" s="51" t="s">
        <v>155</v>
      </c>
      <c r="B74" s="52" t="s">
        <v>48</v>
      </c>
      <c r="C74" s="53" t="s">
        <v>156</v>
      </c>
      <c r="D74" s="105"/>
      <c r="E74" s="62"/>
      <c r="F74" s="105"/>
      <c r="G74" s="105">
        <v>49</v>
      </c>
      <c r="H74" s="62">
        <f>G74/67</f>
        <v>0.73134328358208955</v>
      </c>
      <c r="I74" s="105"/>
      <c r="J74" s="81">
        <f>D74+G74</f>
        <v>49</v>
      </c>
      <c r="K74" s="83" t="s">
        <v>96</v>
      </c>
    </row>
    <row r="75" spans="1:11" ht="16.2" thickBot="1" x14ac:dyDescent="0.35">
      <c r="A75" s="106"/>
      <c r="B75" s="86"/>
      <c r="C75" s="86"/>
      <c r="D75" s="107"/>
      <c r="E75" s="108"/>
      <c r="F75" s="107"/>
      <c r="G75" s="107"/>
      <c r="H75" s="108"/>
      <c r="I75" s="107"/>
      <c r="J75" s="89">
        <f t="shared" si="8"/>
        <v>0</v>
      </c>
      <c r="K75" s="90"/>
    </row>
    <row r="80" spans="1:11" x14ac:dyDescent="0.3">
      <c r="A80" s="5"/>
      <c r="B80" s="5"/>
      <c r="C80" s="5"/>
      <c r="D80" s="5"/>
      <c r="E80" s="7"/>
      <c r="F80" s="5"/>
      <c r="G80" s="5"/>
      <c r="H80" s="7"/>
      <c r="I80" s="5"/>
      <c r="J80" s="5"/>
      <c r="K80" s="109"/>
    </row>
    <row r="81" spans="1:11" x14ac:dyDescent="0.3">
      <c r="A81" s="5"/>
      <c r="B81" s="5"/>
      <c r="C81" s="5"/>
      <c r="D81" s="5"/>
      <c r="E81" s="7"/>
      <c r="F81" s="5"/>
      <c r="G81" s="5"/>
      <c r="H81" s="7"/>
      <c r="I81" s="5"/>
      <c r="J81" s="5"/>
      <c r="K81" s="109"/>
    </row>
    <row r="82" spans="1:11" x14ac:dyDescent="0.3">
      <c r="A82" s="5"/>
      <c r="B82" s="5"/>
      <c r="C82" s="5"/>
      <c r="D82" s="5"/>
      <c r="E82" s="7"/>
      <c r="F82" s="5"/>
      <c r="G82" s="5"/>
      <c r="H82" s="7"/>
      <c r="I82" s="5"/>
      <c r="J82" s="5"/>
      <c r="K82" s="109"/>
    </row>
    <row r="83" spans="1:11" x14ac:dyDescent="0.3">
      <c r="A83" s="5"/>
      <c r="B83" s="5"/>
      <c r="C83" s="5"/>
      <c r="D83" s="5"/>
      <c r="E83" s="7"/>
      <c r="F83" s="5"/>
      <c r="G83" s="5"/>
      <c r="H83" s="7"/>
      <c r="I83" s="5"/>
      <c r="J83" s="5"/>
      <c r="K83" s="109"/>
    </row>
    <row r="84" spans="1:11" x14ac:dyDescent="0.3">
      <c r="A84" s="5"/>
      <c r="B84" s="5"/>
      <c r="C84" s="5"/>
      <c r="D84" s="5"/>
      <c r="E84" s="7"/>
      <c r="F84" s="5"/>
      <c r="G84" s="5"/>
      <c r="H84" s="7"/>
      <c r="I84" s="5"/>
      <c r="J84" s="5"/>
      <c r="K84" s="109"/>
    </row>
    <row r="85" spans="1:11" x14ac:dyDescent="0.3">
      <c r="A85" s="5"/>
      <c r="B85" s="5"/>
      <c r="C85" s="5"/>
      <c r="D85" s="5"/>
      <c r="E85" s="7"/>
      <c r="F85" s="5"/>
      <c r="G85" s="5"/>
      <c r="H85" s="7"/>
      <c r="I85" s="5"/>
      <c r="J85" s="5"/>
      <c r="K85" s="109"/>
    </row>
    <row r="86" spans="1:11" x14ac:dyDescent="0.3">
      <c r="A86" s="5"/>
      <c r="B86" s="5"/>
      <c r="C86" s="5"/>
      <c r="D86" s="5"/>
      <c r="E86" s="7"/>
      <c r="F86" s="5"/>
      <c r="G86" s="5"/>
      <c r="H86" s="7"/>
      <c r="I86" s="5"/>
      <c r="J86" s="5"/>
      <c r="K86" s="109"/>
    </row>
    <row r="87" spans="1:11" x14ac:dyDescent="0.3">
      <c r="A87" s="5"/>
      <c r="B87" s="5"/>
      <c r="C87" s="5"/>
      <c r="D87" s="5"/>
      <c r="E87" s="7"/>
      <c r="F87" s="5"/>
      <c r="G87" s="5"/>
      <c r="H87" s="7"/>
      <c r="I87" s="5"/>
      <c r="J87" s="5"/>
      <c r="K87" s="109"/>
    </row>
    <row r="88" spans="1:11" x14ac:dyDescent="0.3">
      <c r="A88" s="5"/>
      <c r="B88" s="5"/>
      <c r="C88" s="5"/>
      <c r="D88" s="5"/>
      <c r="E88" s="7"/>
      <c r="F88" s="5"/>
      <c r="G88" s="5"/>
      <c r="H88" s="7"/>
      <c r="I88" s="5"/>
      <c r="J88" s="5"/>
      <c r="K88" s="109"/>
    </row>
    <row r="89" spans="1:11" x14ac:dyDescent="0.3">
      <c r="A89" s="5"/>
      <c r="B89" s="5"/>
      <c r="C89" s="5"/>
      <c r="D89" s="5"/>
      <c r="E89" s="7"/>
      <c r="F89" s="5"/>
      <c r="G89" s="5"/>
      <c r="H89" s="7"/>
      <c r="I89" s="5"/>
      <c r="J89" s="5"/>
      <c r="K89" s="109"/>
    </row>
    <row r="90" spans="1:11" x14ac:dyDescent="0.3">
      <c r="A90" s="5"/>
      <c r="B90" s="5"/>
      <c r="C90" s="5"/>
      <c r="D90" s="5"/>
      <c r="E90" s="7"/>
      <c r="F90" s="5"/>
      <c r="G90" s="5"/>
      <c r="H90" s="7"/>
      <c r="I90" s="5"/>
      <c r="J90" s="5"/>
      <c r="K90" s="109"/>
    </row>
    <row r="91" spans="1:11" x14ac:dyDescent="0.3">
      <c r="A91" s="5"/>
      <c r="B91" s="5"/>
      <c r="C91" s="5"/>
      <c r="D91" s="5"/>
      <c r="E91" s="7"/>
      <c r="F91" s="5"/>
      <c r="G91" s="5"/>
      <c r="H91" s="7"/>
      <c r="I91" s="5"/>
      <c r="J91" s="5"/>
      <c r="K91" s="109"/>
    </row>
    <row r="92" spans="1:11" x14ac:dyDescent="0.3">
      <c r="A92" s="5"/>
      <c r="B92" s="5"/>
      <c r="C92" s="5"/>
      <c r="D92" s="5"/>
      <c r="E92" s="7"/>
      <c r="F92" s="5"/>
      <c r="G92" s="5"/>
      <c r="H92" s="7"/>
      <c r="I92" s="5"/>
      <c r="J92" s="5"/>
      <c r="K92" s="109"/>
    </row>
    <row r="93" spans="1:11" x14ac:dyDescent="0.3">
      <c r="A93" s="5"/>
      <c r="B93" s="5"/>
      <c r="C93" s="5"/>
      <c r="D93" s="5"/>
      <c r="E93" s="7"/>
      <c r="F93" s="5"/>
      <c r="G93" s="5"/>
      <c r="H93" s="7"/>
      <c r="I93" s="5"/>
      <c r="J93" s="5"/>
      <c r="K93" s="109"/>
    </row>
    <row r="94" spans="1:11" x14ac:dyDescent="0.3">
      <c r="A94" s="5"/>
      <c r="B94" s="5"/>
      <c r="C94" s="5"/>
      <c r="D94" s="5"/>
      <c r="E94" s="7"/>
      <c r="F94" s="5"/>
      <c r="G94" s="5"/>
      <c r="H94" s="7"/>
      <c r="I94" s="5"/>
      <c r="J94" s="5"/>
      <c r="K94" s="109"/>
    </row>
    <row r="95" spans="1:11" x14ac:dyDescent="0.3">
      <c r="A95" s="5"/>
      <c r="B95" s="5"/>
      <c r="C95" s="5"/>
      <c r="D95" s="5"/>
      <c r="E95" s="7"/>
      <c r="F95" s="5"/>
      <c r="G95" s="5"/>
      <c r="H95" s="7"/>
      <c r="I95" s="5"/>
      <c r="J95" s="5"/>
      <c r="K95" s="109"/>
    </row>
    <row r="96" spans="1:11" x14ac:dyDescent="0.3">
      <c r="A96" s="5"/>
      <c r="B96" s="5"/>
      <c r="C96" s="5"/>
      <c r="D96" s="5"/>
      <c r="E96" s="7"/>
      <c r="F96" s="5"/>
      <c r="G96" s="5"/>
      <c r="H96" s="7"/>
      <c r="I96" s="5"/>
      <c r="J96" s="5"/>
      <c r="K96" s="109"/>
    </row>
    <row r="97" spans="1:11" x14ac:dyDescent="0.3">
      <c r="A97" s="5"/>
      <c r="B97" s="5"/>
      <c r="C97" s="5"/>
      <c r="D97" s="5"/>
      <c r="E97" s="7"/>
      <c r="F97" s="5"/>
      <c r="G97" s="5"/>
      <c r="H97" s="7"/>
      <c r="I97" s="5"/>
      <c r="J97" s="5"/>
      <c r="K97" s="109"/>
    </row>
    <row r="98" spans="1:11" x14ac:dyDescent="0.3">
      <c r="A98" s="5"/>
      <c r="B98" s="5"/>
      <c r="C98" s="5"/>
      <c r="D98" s="5"/>
      <c r="E98" s="7"/>
      <c r="F98" s="5"/>
      <c r="G98" s="5"/>
      <c r="H98" s="7"/>
      <c r="I98" s="5"/>
      <c r="J98" s="5"/>
      <c r="K98" s="109"/>
    </row>
    <row r="99" spans="1:11" x14ac:dyDescent="0.3">
      <c r="A99" s="5"/>
      <c r="B99" s="5"/>
      <c r="C99" s="5"/>
      <c r="D99" s="5"/>
      <c r="E99" s="7"/>
      <c r="F99" s="5"/>
      <c r="G99" s="5"/>
      <c r="H99" s="7"/>
      <c r="I99" s="5"/>
      <c r="J99" s="5"/>
      <c r="K99" s="109"/>
    </row>
    <row r="100" spans="1:11" x14ac:dyDescent="0.3">
      <c r="A100" s="5"/>
      <c r="B100" s="5"/>
      <c r="C100" s="5"/>
      <c r="D100" s="5"/>
      <c r="E100" s="7"/>
      <c r="F100" s="5"/>
      <c r="G100" s="5"/>
      <c r="H100" s="7"/>
      <c r="I100" s="5"/>
      <c r="J100" s="5"/>
      <c r="K100" s="109"/>
    </row>
    <row r="101" spans="1:11" x14ac:dyDescent="0.3">
      <c r="A101" s="5"/>
      <c r="B101" s="5"/>
      <c r="C101" s="5"/>
      <c r="D101" s="5"/>
      <c r="E101" s="7"/>
      <c r="F101" s="5"/>
      <c r="G101" s="5"/>
      <c r="H101" s="7"/>
      <c r="I101" s="5"/>
      <c r="J101" s="5"/>
      <c r="K101" s="109"/>
    </row>
    <row r="102" spans="1:11" x14ac:dyDescent="0.3">
      <c r="A102" s="5"/>
      <c r="B102" s="5"/>
      <c r="C102" s="5"/>
      <c r="D102" s="5"/>
      <c r="E102" s="7"/>
      <c r="F102" s="5"/>
      <c r="G102" s="5"/>
      <c r="H102" s="7"/>
      <c r="I102" s="5"/>
      <c r="J102" s="5"/>
      <c r="K102" s="109"/>
    </row>
    <row r="103" spans="1:11" x14ac:dyDescent="0.3">
      <c r="A103" s="5"/>
      <c r="B103" s="5"/>
      <c r="C103" s="5"/>
      <c r="D103" s="5"/>
      <c r="E103" s="7"/>
      <c r="F103" s="5"/>
      <c r="G103" s="5"/>
      <c r="H103" s="7"/>
      <c r="I103" s="5"/>
      <c r="J103" s="5"/>
      <c r="K103" s="109"/>
    </row>
    <row r="104" spans="1:11" x14ac:dyDescent="0.3">
      <c r="A104" s="5"/>
      <c r="B104" s="5"/>
      <c r="C104" s="5"/>
      <c r="D104" s="5"/>
      <c r="E104" s="7"/>
      <c r="F104" s="5"/>
      <c r="G104" s="5"/>
      <c r="H104" s="7"/>
      <c r="I104" s="5"/>
      <c r="J104" s="5"/>
      <c r="K104" s="109"/>
    </row>
    <row r="105" spans="1:11" x14ac:dyDescent="0.3">
      <c r="A105" s="5"/>
      <c r="B105" s="5"/>
      <c r="C105" s="5"/>
      <c r="D105" s="5"/>
      <c r="E105" s="7"/>
      <c r="F105" s="5"/>
      <c r="G105" s="5"/>
      <c r="H105" s="7"/>
      <c r="I105" s="5"/>
      <c r="J105" s="5"/>
      <c r="K105" s="109"/>
    </row>
    <row r="106" spans="1:11" x14ac:dyDescent="0.3">
      <c r="A106" s="5"/>
      <c r="B106" s="5"/>
      <c r="C106" s="5"/>
      <c r="D106" s="5"/>
      <c r="E106" s="7"/>
      <c r="F106" s="5"/>
      <c r="G106" s="5"/>
      <c r="H106" s="7"/>
      <c r="I106" s="5"/>
      <c r="J106" s="5"/>
      <c r="K106" s="109"/>
    </row>
    <row r="107" spans="1:11" x14ac:dyDescent="0.3">
      <c r="A107" s="5"/>
      <c r="B107" s="5"/>
      <c r="C107" s="5"/>
      <c r="D107" s="5"/>
      <c r="E107" s="7"/>
      <c r="F107" s="5"/>
      <c r="G107" s="5"/>
      <c r="H107" s="7"/>
      <c r="I107" s="5"/>
      <c r="J107" s="5"/>
      <c r="K107" s="109"/>
    </row>
    <row r="108" spans="1:11" x14ac:dyDescent="0.3">
      <c r="A108" s="5"/>
      <c r="B108" s="5"/>
      <c r="C108" s="5"/>
      <c r="D108" s="5"/>
      <c r="E108" s="7"/>
      <c r="F108" s="5"/>
      <c r="G108" s="5"/>
      <c r="H108" s="7"/>
      <c r="I108" s="5"/>
      <c r="J108" s="5"/>
      <c r="K108" s="109"/>
    </row>
    <row r="109" spans="1:11" x14ac:dyDescent="0.3">
      <c r="A109" s="5"/>
      <c r="B109" s="5"/>
      <c r="C109" s="5"/>
      <c r="D109" s="5"/>
      <c r="E109" s="7"/>
      <c r="F109" s="5"/>
      <c r="G109" s="5"/>
      <c r="H109" s="7"/>
      <c r="I109" s="5"/>
      <c r="J109" s="5"/>
      <c r="K109" s="109"/>
    </row>
    <row r="110" spans="1:11" x14ac:dyDescent="0.3">
      <c r="A110" s="5"/>
      <c r="B110" s="5"/>
      <c r="C110" s="5"/>
      <c r="D110" s="5"/>
      <c r="E110" s="7"/>
      <c r="F110" s="5"/>
      <c r="G110" s="5"/>
      <c r="H110" s="7"/>
      <c r="I110" s="5"/>
      <c r="J110" s="5"/>
      <c r="K110" s="109"/>
    </row>
    <row r="111" spans="1:11" x14ac:dyDescent="0.3">
      <c r="A111" s="5"/>
      <c r="B111" s="5"/>
      <c r="C111" s="5"/>
      <c r="D111" s="5"/>
      <c r="E111" s="7"/>
      <c r="F111" s="5"/>
      <c r="G111" s="5"/>
      <c r="H111" s="7"/>
      <c r="I111" s="5"/>
      <c r="J111" s="5"/>
      <c r="K111" s="109"/>
    </row>
    <row r="112" spans="1:11" x14ac:dyDescent="0.3">
      <c r="A112" s="5"/>
      <c r="B112" s="5"/>
      <c r="C112" s="5"/>
      <c r="D112" s="5"/>
      <c r="E112" s="7"/>
      <c r="F112" s="5"/>
      <c r="G112" s="5"/>
      <c r="H112" s="7"/>
      <c r="I112" s="5"/>
      <c r="J112" s="5"/>
      <c r="K112" s="109"/>
    </row>
    <row r="113" spans="1:11" x14ac:dyDescent="0.3">
      <c r="A113" s="5"/>
      <c r="B113" s="5"/>
      <c r="C113" s="5"/>
      <c r="D113" s="5"/>
      <c r="E113" s="7"/>
      <c r="F113" s="5"/>
      <c r="G113" s="5"/>
      <c r="H113" s="7"/>
      <c r="I113" s="5"/>
      <c r="J113" s="5"/>
      <c r="K113" s="109"/>
    </row>
    <row r="114" spans="1:11" x14ac:dyDescent="0.3">
      <c r="A114" s="5"/>
      <c r="B114" s="5"/>
      <c r="C114" s="5"/>
      <c r="D114" s="5"/>
      <c r="E114" s="7"/>
      <c r="F114" s="5"/>
      <c r="G114" s="5"/>
      <c r="H114" s="7"/>
      <c r="I114" s="5"/>
      <c r="J114" s="5"/>
      <c r="K114" s="109"/>
    </row>
    <row r="115" spans="1:11" x14ac:dyDescent="0.3">
      <c r="A115" s="5"/>
      <c r="B115" s="5"/>
      <c r="C115" s="5"/>
      <c r="D115" s="5"/>
      <c r="E115" s="7"/>
      <c r="F115" s="5"/>
      <c r="G115" s="5"/>
      <c r="H115" s="7"/>
      <c r="I115" s="5"/>
      <c r="J115" s="5"/>
      <c r="K115" s="109"/>
    </row>
    <row r="116" spans="1:11" x14ac:dyDescent="0.3">
      <c r="A116" s="5"/>
      <c r="B116" s="5"/>
      <c r="C116" s="5"/>
      <c r="D116" s="5"/>
      <c r="E116" s="7"/>
      <c r="F116" s="5"/>
      <c r="G116" s="5"/>
      <c r="H116" s="7"/>
      <c r="I116" s="5"/>
      <c r="J116" s="5"/>
      <c r="K116" s="109"/>
    </row>
    <row r="117" spans="1:11" x14ac:dyDescent="0.3">
      <c r="A117" s="5"/>
      <c r="B117" s="5"/>
      <c r="C117" s="5"/>
      <c r="D117" s="5"/>
      <c r="E117" s="7"/>
      <c r="F117" s="5"/>
      <c r="G117" s="5"/>
      <c r="H117" s="7"/>
      <c r="I117" s="5"/>
      <c r="J117" s="5"/>
      <c r="K117" s="109"/>
    </row>
    <row r="118" spans="1:11" x14ac:dyDescent="0.3">
      <c r="A118" s="5"/>
      <c r="B118" s="5"/>
      <c r="C118" s="5"/>
      <c r="D118" s="5"/>
      <c r="E118" s="7"/>
      <c r="F118" s="5"/>
      <c r="G118" s="5"/>
      <c r="H118" s="7"/>
      <c r="I118" s="5"/>
      <c r="J118" s="5"/>
      <c r="K118" s="109"/>
    </row>
    <row r="119" spans="1:11" x14ac:dyDescent="0.3">
      <c r="A119" s="5"/>
      <c r="B119" s="5"/>
      <c r="C119" s="5"/>
      <c r="D119" s="5"/>
      <c r="E119" s="7"/>
      <c r="F119" s="5"/>
      <c r="G119" s="5"/>
      <c r="H119" s="7"/>
      <c r="I119" s="5"/>
      <c r="J119" s="5"/>
      <c r="K119" s="109"/>
    </row>
    <row r="120" spans="1:11" x14ac:dyDescent="0.3">
      <c r="A120" s="5"/>
      <c r="B120" s="5"/>
      <c r="C120" s="5"/>
      <c r="D120" s="5"/>
      <c r="E120" s="7"/>
      <c r="F120" s="5"/>
      <c r="G120" s="5"/>
      <c r="H120" s="7"/>
      <c r="I120" s="5"/>
      <c r="J120" s="5"/>
      <c r="K120" s="109"/>
    </row>
    <row r="121" spans="1:11" x14ac:dyDescent="0.3">
      <c r="A121" s="5"/>
      <c r="B121" s="5"/>
      <c r="C121" s="5"/>
      <c r="D121" s="5"/>
      <c r="E121" s="7"/>
      <c r="F121" s="5"/>
      <c r="G121" s="5"/>
      <c r="H121" s="7"/>
      <c r="I121" s="5"/>
      <c r="J121" s="5"/>
      <c r="K121" s="109"/>
    </row>
    <row r="122" spans="1:11" x14ac:dyDescent="0.3">
      <c r="A122" s="5"/>
      <c r="B122" s="5"/>
      <c r="C122" s="5"/>
      <c r="D122" s="5"/>
      <c r="E122" s="7"/>
      <c r="F122" s="5"/>
      <c r="G122" s="5"/>
      <c r="H122" s="7"/>
      <c r="I122" s="5"/>
      <c r="J122" s="5"/>
      <c r="K122" s="109"/>
    </row>
    <row r="123" spans="1:11" x14ac:dyDescent="0.3">
      <c r="A123" s="5"/>
      <c r="B123" s="5"/>
      <c r="C123" s="5"/>
      <c r="D123" s="5"/>
      <c r="E123" s="7"/>
      <c r="F123" s="5"/>
      <c r="G123" s="5"/>
      <c r="H123" s="7"/>
      <c r="I123" s="5"/>
      <c r="J123" s="5"/>
      <c r="K123" s="109"/>
    </row>
    <row r="124" spans="1:11" x14ac:dyDescent="0.3">
      <c r="A124" s="5"/>
      <c r="B124" s="5"/>
      <c r="C124" s="5"/>
      <c r="D124" s="5"/>
      <c r="E124" s="7"/>
      <c r="F124" s="5"/>
      <c r="G124" s="5"/>
      <c r="H124" s="7"/>
      <c r="I124" s="5"/>
      <c r="J124" s="5"/>
      <c r="K124" s="109"/>
    </row>
    <row r="125" spans="1:11" x14ac:dyDescent="0.3">
      <c r="A125" s="5"/>
      <c r="B125" s="5"/>
      <c r="C125" s="5"/>
      <c r="D125" s="5"/>
      <c r="E125" s="7"/>
      <c r="F125" s="5"/>
      <c r="G125" s="5"/>
      <c r="H125" s="7"/>
      <c r="I125" s="5"/>
      <c r="J125" s="5"/>
      <c r="K125" s="109"/>
    </row>
    <row r="126" spans="1:11" x14ac:dyDescent="0.3">
      <c r="A126" s="5"/>
      <c r="B126" s="5"/>
      <c r="C126" s="5"/>
      <c r="D126" s="5"/>
      <c r="E126" s="7"/>
      <c r="F126" s="5"/>
      <c r="G126" s="5"/>
      <c r="H126" s="7"/>
      <c r="I126" s="5"/>
      <c r="J126" s="5"/>
      <c r="K126" s="109"/>
    </row>
    <row r="127" spans="1:11" x14ac:dyDescent="0.3">
      <c r="A127" s="5"/>
      <c r="B127" s="5"/>
      <c r="C127" s="5"/>
      <c r="D127" s="5"/>
      <c r="E127" s="7"/>
      <c r="F127" s="5"/>
      <c r="G127" s="5"/>
      <c r="H127" s="7"/>
      <c r="I127" s="5"/>
      <c r="J127" s="5"/>
      <c r="K127" s="109"/>
    </row>
    <row r="128" spans="1:11" x14ac:dyDescent="0.3">
      <c r="A128" s="5"/>
      <c r="B128" s="5"/>
      <c r="C128" s="5"/>
      <c r="D128" s="5"/>
      <c r="E128" s="7"/>
      <c r="F128" s="5"/>
      <c r="G128" s="5"/>
      <c r="H128" s="7"/>
      <c r="I128" s="5"/>
      <c r="J128" s="5"/>
      <c r="K128" s="109"/>
    </row>
    <row r="129" spans="1:11" x14ac:dyDescent="0.3">
      <c r="A129" s="5"/>
      <c r="B129" s="5"/>
      <c r="C129" s="5"/>
      <c r="D129" s="5"/>
      <c r="E129" s="7"/>
      <c r="F129" s="5"/>
      <c r="G129" s="5"/>
      <c r="H129" s="7"/>
      <c r="I129" s="5"/>
      <c r="J129" s="5"/>
      <c r="K129" s="109"/>
    </row>
    <row r="130" spans="1:11" x14ac:dyDescent="0.3">
      <c r="A130" s="5"/>
      <c r="B130" s="5"/>
      <c r="C130" s="5"/>
      <c r="D130" s="5"/>
      <c r="E130" s="7"/>
      <c r="F130" s="5"/>
      <c r="G130" s="5"/>
      <c r="H130" s="7"/>
      <c r="I130" s="5"/>
      <c r="J130" s="5"/>
      <c r="K130" s="109"/>
    </row>
    <row r="131" spans="1:11" x14ac:dyDescent="0.3">
      <c r="A131" s="5"/>
      <c r="B131" s="5"/>
      <c r="C131" s="5"/>
      <c r="D131" s="5"/>
      <c r="E131" s="7"/>
      <c r="F131" s="5"/>
      <c r="G131" s="5"/>
      <c r="H131" s="7"/>
      <c r="I131" s="5"/>
      <c r="J131" s="5"/>
      <c r="K131" s="109"/>
    </row>
    <row r="132" spans="1:11" x14ac:dyDescent="0.3">
      <c r="A132" s="5"/>
      <c r="B132" s="5"/>
      <c r="C132" s="5"/>
      <c r="D132" s="5"/>
      <c r="E132" s="7"/>
      <c r="F132" s="5"/>
      <c r="G132" s="5"/>
      <c r="H132" s="7"/>
      <c r="I132" s="5"/>
      <c r="J132" s="5"/>
      <c r="K132" s="109"/>
    </row>
    <row r="133" spans="1:11" x14ac:dyDescent="0.3">
      <c r="A133" s="5"/>
      <c r="B133" s="5"/>
      <c r="C133" s="5"/>
      <c r="D133" s="5"/>
      <c r="E133" s="7"/>
      <c r="F133" s="5"/>
      <c r="G133" s="5"/>
      <c r="H133" s="7"/>
      <c r="I133" s="5"/>
      <c r="J133" s="5"/>
      <c r="K133" s="109"/>
    </row>
    <row r="134" spans="1:11" x14ac:dyDescent="0.3">
      <c r="A134" s="5"/>
      <c r="B134" s="5"/>
      <c r="C134" s="5"/>
      <c r="D134" s="5"/>
      <c r="E134" s="7"/>
      <c r="F134" s="5"/>
      <c r="G134" s="5"/>
      <c r="H134" s="7"/>
      <c r="I134" s="5"/>
      <c r="J134" s="5"/>
      <c r="K134" s="109"/>
    </row>
    <row r="135" spans="1:11" x14ac:dyDescent="0.3">
      <c r="A135" s="5"/>
      <c r="B135" s="5"/>
      <c r="C135" s="5"/>
      <c r="D135" s="5"/>
      <c r="E135" s="7"/>
      <c r="F135" s="5"/>
      <c r="G135" s="5"/>
      <c r="H135" s="7"/>
      <c r="I135" s="5"/>
      <c r="J135" s="5"/>
      <c r="K135" s="109"/>
    </row>
    <row r="136" spans="1:11" x14ac:dyDescent="0.3">
      <c r="A136" s="5"/>
      <c r="B136" s="5"/>
      <c r="C136" s="5"/>
      <c r="D136" s="5"/>
      <c r="E136" s="7"/>
      <c r="F136" s="5"/>
      <c r="G136" s="5"/>
      <c r="H136" s="7"/>
      <c r="I136" s="5"/>
      <c r="J136" s="5"/>
      <c r="K136" s="109"/>
    </row>
    <row r="137" spans="1:11" x14ac:dyDescent="0.3">
      <c r="A137" s="5"/>
      <c r="B137" s="5"/>
      <c r="C137" s="5"/>
      <c r="D137" s="5"/>
      <c r="E137" s="7"/>
      <c r="F137" s="5"/>
      <c r="G137" s="5"/>
      <c r="H137" s="7"/>
      <c r="I137" s="5"/>
      <c r="J137" s="5"/>
      <c r="K137" s="109"/>
    </row>
    <row r="138" spans="1:11" x14ac:dyDescent="0.3">
      <c r="A138" s="5"/>
      <c r="B138" s="5"/>
      <c r="C138" s="5"/>
      <c r="D138" s="5"/>
      <c r="E138" s="7"/>
      <c r="F138" s="5"/>
      <c r="G138" s="5"/>
      <c r="H138" s="7"/>
      <c r="I138" s="5"/>
      <c r="J138" s="5"/>
      <c r="K138" s="109"/>
    </row>
    <row r="139" spans="1:11" x14ac:dyDescent="0.3">
      <c r="A139" s="5"/>
      <c r="B139" s="5"/>
      <c r="C139" s="5"/>
      <c r="D139" s="5"/>
      <c r="E139" s="7"/>
      <c r="F139" s="5"/>
      <c r="G139" s="5"/>
      <c r="H139" s="7"/>
      <c r="I139" s="5"/>
      <c r="J139" s="5"/>
      <c r="K139" s="109"/>
    </row>
    <row r="140" spans="1:11" x14ac:dyDescent="0.3">
      <c r="A140" s="5"/>
      <c r="B140" s="5"/>
      <c r="C140" s="5"/>
      <c r="D140" s="5"/>
      <c r="E140" s="7"/>
      <c r="F140" s="5"/>
      <c r="G140" s="5"/>
      <c r="H140" s="7"/>
      <c r="I140" s="5"/>
      <c r="J140" s="5"/>
      <c r="K140" s="109"/>
    </row>
    <row r="141" spans="1:11" x14ac:dyDescent="0.3">
      <c r="A141" s="5"/>
      <c r="B141" s="5"/>
      <c r="C141" s="5"/>
      <c r="D141" s="5"/>
      <c r="E141" s="7"/>
      <c r="F141" s="5"/>
      <c r="G141" s="5"/>
      <c r="H141" s="7"/>
      <c r="I141" s="5"/>
      <c r="J141" s="5"/>
      <c r="K141" s="109"/>
    </row>
    <row r="142" spans="1:11" x14ac:dyDescent="0.3">
      <c r="A142" s="5"/>
      <c r="B142" s="5"/>
      <c r="C142" s="5"/>
      <c r="D142" s="5"/>
      <c r="E142" s="7"/>
      <c r="F142" s="5"/>
      <c r="G142" s="5"/>
      <c r="H142" s="7"/>
      <c r="I142" s="5"/>
      <c r="J142" s="5"/>
      <c r="K142" s="109"/>
    </row>
    <row r="143" spans="1:11" x14ac:dyDescent="0.3">
      <c r="A143" s="5"/>
      <c r="B143" s="5"/>
      <c r="C143" s="5"/>
      <c r="D143" s="5"/>
      <c r="E143" s="7"/>
      <c r="F143" s="5"/>
      <c r="G143" s="5"/>
      <c r="H143" s="7"/>
      <c r="I143" s="5"/>
      <c r="J143" s="5"/>
      <c r="K143" s="109"/>
    </row>
    <row r="144" spans="1:11" x14ac:dyDescent="0.3">
      <c r="A144" s="5"/>
      <c r="B144" s="5"/>
      <c r="C144" s="5"/>
      <c r="D144" s="5"/>
      <c r="E144" s="7"/>
      <c r="F144" s="5"/>
      <c r="G144" s="5"/>
      <c r="H144" s="7"/>
      <c r="I144" s="5"/>
      <c r="J144" s="5"/>
      <c r="K144" s="109"/>
    </row>
    <row r="145" spans="1:11" x14ac:dyDescent="0.3">
      <c r="A145" s="5"/>
      <c r="B145" s="5"/>
      <c r="C145" s="5"/>
      <c r="D145" s="5"/>
      <c r="E145" s="7"/>
      <c r="F145" s="5"/>
      <c r="G145" s="5"/>
      <c r="H145" s="7"/>
      <c r="I145" s="5"/>
      <c r="J145" s="5"/>
      <c r="K145" s="109"/>
    </row>
    <row r="146" spans="1:11" x14ac:dyDescent="0.3">
      <c r="A146" s="5"/>
      <c r="B146" s="5"/>
      <c r="C146" s="5"/>
      <c r="D146" s="5"/>
      <c r="E146" s="7"/>
      <c r="F146" s="5"/>
      <c r="G146" s="5"/>
      <c r="H146" s="7"/>
      <c r="I146" s="5"/>
      <c r="J146" s="5"/>
      <c r="K146" s="109"/>
    </row>
    <row r="147" spans="1:11" x14ac:dyDescent="0.3">
      <c r="A147" s="5"/>
      <c r="B147" s="5"/>
      <c r="C147" s="5"/>
      <c r="D147" s="5"/>
      <c r="E147" s="7"/>
      <c r="F147" s="5"/>
      <c r="G147" s="5"/>
      <c r="H147" s="7"/>
      <c r="I147" s="5"/>
      <c r="J147" s="5"/>
      <c r="K147" s="109"/>
    </row>
    <row r="148" spans="1:11" x14ac:dyDescent="0.3">
      <c r="A148" s="5"/>
      <c r="B148" s="5"/>
      <c r="C148" s="5"/>
      <c r="D148" s="5"/>
      <c r="E148" s="7"/>
      <c r="F148" s="5"/>
      <c r="G148" s="5"/>
      <c r="H148" s="7"/>
      <c r="I148" s="5"/>
      <c r="J148" s="5"/>
      <c r="K148" s="109"/>
    </row>
    <row r="149" spans="1:11" x14ac:dyDescent="0.3">
      <c r="A149" s="5"/>
      <c r="B149" s="5"/>
      <c r="C149" s="5"/>
      <c r="D149" s="5"/>
      <c r="E149" s="7"/>
      <c r="F149" s="5"/>
      <c r="G149" s="5"/>
      <c r="H149" s="7"/>
      <c r="I149" s="5"/>
      <c r="J149" s="5"/>
      <c r="K149" s="109"/>
    </row>
    <row r="150" spans="1:11" x14ac:dyDescent="0.3">
      <c r="A150" s="5"/>
      <c r="B150" s="5"/>
      <c r="C150" s="5"/>
      <c r="D150" s="5"/>
      <c r="E150" s="7"/>
      <c r="F150" s="5"/>
      <c r="G150" s="5"/>
      <c r="H150" s="7"/>
      <c r="I150" s="5"/>
      <c r="J150" s="5"/>
      <c r="K150" s="109"/>
    </row>
    <row r="151" spans="1:11" x14ac:dyDescent="0.3">
      <c r="A151" s="5"/>
      <c r="B151" s="5"/>
      <c r="C151" s="5"/>
      <c r="D151" s="5"/>
      <c r="E151" s="7"/>
      <c r="F151" s="5"/>
      <c r="G151" s="5"/>
      <c r="H151" s="7"/>
      <c r="I151" s="5"/>
      <c r="J151" s="5"/>
      <c r="K151" s="109"/>
    </row>
    <row r="152" spans="1:11" x14ac:dyDescent="0.3">
      <c r="A152" s="5"/>
      <c r="B152" s="5"/>
      <c r="C152" s="5"/>
      <c r="D152" s="5"/>
      <c r="E152" s="7"/>
      <c r="F152" s="5"/>
      <c r="G152" s="5"/>
      <c r="H152" s="7"/>
      <c r="I152" s="5"/>
      <c r="J152" s="5"/>
      <c r="K152" s="109"/>
    </row>
    <row r="153" spans="1:11" x14ac:dyDescent="0.3">
      <c r="A153" s="5"/>
      <c r="B153" s="5"/>
      <c r="C153" s="5"/>
      <c r="D153" s="5"/>
      <c r="E153" s="7"/>
      <c r="F153" s="5"/>
      <c r="G153" s="5"/>
      <c r="H153" s="7"/>
      <c r="I153" s="5"/>
      <c r="J153" s="5"/>
      <c r="K153" s="109"/>
    </row>
    <row r="154" spans="1:11" x14ac:dyDescent="0.3">
      <c r="A154" s="5"/>
      <c r="B154" s="5"/>
      <c r="C154" s="5"/>
      <c r="D154" s="5"/>
      <c r="E154" s="7"/>
      <c r="F154" s="5"/>
      <c r="G154" s="5"/>
      <c r="H154" s="7"/>
      <c r="I154" s="5"/>
      <c r="J154" s="5"/>
      <c r="K154" s="109"/>
    </row>
    <row r="155" spans="1:11" x14ac:dyDescent="0.3">
      <c r="A155" s="5"/>
      <c r="B155" s="5"/>
      <c r="C155" s="5"/>
      <c r="D155" s="5"/>
      <c r="E155" s="7"/>
      <c r="F155" s="5"/>
      <c r="G155" s="5"/>
      <c r="H155" s="7"/>
      <c r="I155" s="5"/>
      <c r="J155" s="5"/>
      <c r="K155" s="109"/>
    </row>
    <row r="156" spans="1:11" x14ac:dyDescent="0.3">
      <c r="A156" s="5"/>
      <c r="B156" s="5"/>
      <c r="C156" s="5"/>
      <c r="D156" s="5"/>
      <c r="E156" s="7"/>
      <c r="F156" s="5"/>
      <c r="G156" s="5"/>
      <c r="H156" s="7"/>
      <c r="I156" s="5"/>
      <c r="J156" s="5"/>
      <c r="K156" s="109"/>
    </row>
    <row r="157" spans="1:11" x14ac:dyDescent="0.3">
      <c r="A157" s="5"/>
      <c r="B157" s="5"/>
      <c r="C157" s="5"/>
      <c r="D157" s="5"/>
      <c r="E157" s="7"/>
      <c r="F157" s="5"/>
      <c r="G157" s="5"/>
      <c r="H157" s="7"/>
      <c r="I157" s="5"/>
      <c r="J157" s="5"/>
      <c r="K157" s="109"/>
    </row>
    <row r="158" spans="1:11" x14ac:dyDescent="0.3">
      <c r="A158" s="5"/>
      <c r="B158" s="5"/>
      <c r="C158" s="5"/>
      <c r="D158" s="5"/>
      <c r="E158" s="7"/>
      <c r="F158" s="5"/>
      <c r="G158" s="5"/>
      <c r="H158" s="7"/>
      <c r="I158" s="5"/>
      <c r="J158" s="5"/>
      <c r="K158" s="109"/>
    </row>
    <row r="159" spans="1:11" x14ac:dyDescent="0.3">
      <c r="A159" s="5"/>
      <c r="B159" s="5"/>
      <c r="C159" s="5"/>
      <c r="D159" s="5"/>
      <c r="E159" s="7"/>
      <c r="F159" s="5"/>
      <c r="G159" s="5"/>
      <c r="H159" s="7"/>
      <c r="I159" s="5"/>
      <c r="J159" s="5"/>
      <c r="K159" s="109"/>
    </row>
    <row r="160" spans="1:11" x14ac:dyDescent="0.3">
      <c r="A160" s="5"/>
      <c r="B160" s="5"/>
      <c r="C160" s="5"/>
      <c r="D160" s="5"/>
      <c r="E160" s="7"/>
      <c r="F160" s="5"/>
      <c r="G160" s="5"/>
      <c r="H160" s="7"/>
      <c r="I160" s="5"/>
      <c r="J160" s="5"/>
      <c r="K160" s="109"/>
    </row>
    <row r="161" spans="1:11" x14ac:dyDescent="0.3">
      <c r="A161" s="5"/>
      <c r="B161" s="5"/>
      <c r="C161" s="5"/>
      <c r="D161" s="5"/>
      <c r="E161" s="7"/>
      <c r="F161" s="5"/>
      <c r="G161" s="5"/>
      <c r="H161" s="7"/>
      <c r="I161" s="5"/>
      <c r="J161" s="5"/>
      <c r="K161" s="109"/>
    </row>
    <row r="162" spans="1:11" x14ac:dyDescent="0.3">
      <c r="A162" s="5"/>
      <c r="B162" s="5"/>
      <c r="C162" s="5"/>
      <c r="D162" s="5"/>
      <c r="E162" s="7"/>
      <c r="F162" s="5"/>
      <c r="G162" s="5"/>
      <c r="H162" s="7"/>
      <c r="I162" s="5"/>
      <c r="J162" s="5"/>
      <c r="K162" s="109"/>
    </row>
    <row r="163" spans="1:11" x14ac:dyDescent="0.3">
      <c r="A163" s="5"/>
      <c r="B163" s="5"/>
      <c r="C163" s="5"/>
      <c r="D163" s="5"/>
      <c r="E163" s="7"/>
      <c r="F163" s="5"/>
      <c r="G163" s="5"/>
      <c r="H163" s="7"/>
      <c r="I163" s="5"/>
      <c r="J163" s="5"/>
      <c r="K163" s="109"/>
    </row>
    <row r="164" spans="1:11" x14ac:dyDescent="0.3">
      <c r="A164" s="5"/>
      <c r="B164" s="5"/>
      <c r="C164" s="5"/>
      <c r="D164" s="5"/>
      <c r="E164" s="7"/>
      <c r="F164" s="5"/>
      <c r="G164" s="5"/>
      <c r="H164" s="7"/>
      <c r="I164" s="5"/>
      <c r="J164" s="5"/>
      <c r="K164" s="109"/>
    </row>
    <row r="165" spans="1:11" x14ac:dyDescent="0.3">
      <c r="A165" s="5"/>
      <c r="B165" s="5"/>
      <c r="C165" s="5"/>
      <c r="D165" s="5"/>
      <c r="E165" s="7"/>
      <c r="F165" s="5"/>
      <c r="G165" s="5"/>
      <c r="H165" s="7"/>
      <c r="I165" s="5"/>
      <c r="J165" s="5"/>
      <c r="K165" s="109"/>
    </row>
    <row r="166" spans="1:11" x14ac:dyDescent="0.3">
      <c r="A166" s="5"/>
      <c r="B166" s="5"/>
      <c r="C166" s="5"/>
      <c r="D166" s="5"/>
      <c r="E166" s="7"/>
      <c r="F166" s="5"/>
      <c r="G166" s="5"/>
      <c r="H166" s="7"/>
      <c r="I166" s="5"/>
      <c r="J166" s="5"/>
      <c r="K166" s="109"/>
    </row>
    <row r="167" spans="1:11" x14ac:dyDescent="0.3">
      <c r="A167" s="5"/>
      <c r="B167" s="5"/>
      <c r="C167" s="5"/>
      <c r="D167" s="5"/>
      <c r="E167" s="7"/>
      <c r="F167" s="5"/>
      <c r="G167" s="5"/>
      <c r="H167" s="7"/>
      <c r="I167" s="5"/>
      <c r="J167" s="5"/>
      <c r="K167" s="109"/>
    </row>
    <row r="168" spans="1:11" x14ac:dyDescent="0.3">
      <c r="A168" s="5"/>
      <c r="B168" s="5"/>
      <c r="C168" s="5"/>
      <c r="D168" s="5"/>
      <c r="E168" s="7"/>
      <c r="F168" s="5"/>
      <c r="G168" s="5"/>
      <c r="H168" s="7"/>
      <c r="I168" s="5"/>
      <c r="J168" s="5"/>
      <c r="K168" s="109"/>
    </row>
    <row r="169" spans="1:11" x14ac:dyDescent="0.3">
      <c r="A169" s="5"/>
      <c r="B169" s="5"/>
      <c r="C169" s="5"/>
      <c r="D169" s="5"/>
      <c r="E169" s="7"/>
      <c r="F169" s="5"/>
      <c r="G169" s="5"/>
      <c r="H169" s="7"/>
      <c r="I169" s="5"/>
      <c r="J169" s="5"/>
      <c r="K169" s="109"/>
    </row>
    <row r="170" spans="1:11" x14ac:dyDescent="0.3">
      <c r="A170" s="5"/>
      <c r="B170" s="5"/>
      <c r="C170" s="5"/>
      <c r="D170" s="5"/>
      <c r="E170" s="7"/>
      <c r="F170" s="5"/>
      <c r="G170" s="5"/>
      <c r="H170" s="7"/>
      <c r="I170" s="5"/>
      <c r="J170" s="5"/>
      <c r="K170" s="109"/>
    </row>
    <row r="171" spans="1:11" x14ac:dyDescent="0.3">
      <c r="A171" s="5"/>
      <c r="B171" s="5"/>
      <c r="C171" s="5"/>
      <c r="D171" s="5"/>
      <c r="E171" s="7"/>
      <c r="F171" s="5"/>
      <c r="G171" s="5"/>
      <c r="H171" s="7"/>
      <c r="I171" s="5"/>
      <c r="J171" s="5"/>
      <c r="K171" s="109"/>
    </row>
    <row r="172" spans="1:11" x14ac:dyDescent="0.3">
      <c r="A172" s="5"/>
      <c r="B172" s="5"/>
      <c r="C172" s="5"/>
      <c r="D172" s="5"/>
      <c r="E172" s="7"/>
      <c r="F172" s="5"/>
      <c r="G172" s="5"/>
      <c r="H172" s="7"/>
      <c r="I172" s="5"/>
      <c r="J172" s="5"/>
      <c r="K172" s="109"/>
    </row>
    <row r="173" spans="1:11" x14ac:dyDescent="0.3">
      <c r="A173" s="5"/>
      <c r="B173" s="5"/>
      <c r="C173" s="5"/>
      <c r="D173" s="5"/>
      <c r="E173" s="7"/>
      <c r="F173" s="5"/>
      <c r="G173" s="5"/>
      <c r="H173" s="7"/>
      <c r="I173" s="5"/>
      <c r="J173" s="5"/>
      <c r="K173" s="109"/>
    </row>
    <row r="174" spans="1:11" x14ac:dyDescent="0.3">
      <c r="A174" s="5"/>
      <c r="B174" s="5"/>
      <c r="C174" s="5"/>
      <c r="D174" s="5"/>
      <c r="E174" s="7"/>
      <c r="F174" s="5"/>
      <c r="G174" s="5"/>
      <c r="H174" s="7"/>
      <c r="I174" s="5"/>
      <c r="J174" s="5"/>
      <c r="K174" s="109"/>
    </row>
    <row r="175" spans="1:11" x14ac:dyDescent="0.3">
      <c r="A175" s="5"/>
      <c r="B175" s="5"/>
      <c r="C175" s="5"/>
      <c r="D175" s="5"/>
      <c r="E175" s="7"/>
      <c r="F175" s="5"/>
      <c r="G175" s="5"/>
      <c r="H175" s="7"/>
      <c r="I175" s="5"/>
      <c r="J175" s="5"/>
      <c r="K175" s="109"/>
    </row>
    <row r="176" spans="1:11" x14ac:dyDescent="0.3">
      <c r="A176" s="5"/>
      <c r="B176" s="5"/>
      <c r="C176" s="5"/>
      <c r="D176" s="5"/>
      <c r="E176" s="7"/>
      <c r="F176" s="5"/>
      <c r="G176" s="5"/>
      <c r="H176" s="7"/>
      <c r="I176" s="5"/>
      <c r="J176" s="5"/>
      <c r="K176" s="109"/>
    </row>
    <row r="177" spans="1:11" x14ac:dyDescent="0.3">
      <c r="A177" s="5"/>
      <c r="B177" s="5"/>
      <c r="C177" s="5"/>
      <c r="D177" s="5"/>
      <c r="E177" s="7"/>
      <c r="F177" s="5"/>
      <c r="G177" s="5"/>
      <c r="H177" s="7"/>
      <c r="I177" s="5"/>
      <c r="J177" s="5"/>
      <c r="K177" s="109"/>
    </row>
    <row r="178" spans="1:11" x14ac:dyDescent="0.3">
      <c r="A178" s="5"/>
      <c r="B178" s="5"/>
      <c r="C178" s="5"/>
      <c r="D178" s="5"/>
      <c r="E178" s="7"/>
      <c r="F178" s="5"/>
      <c r="G178" s="5"/>
      <c r="H178" s="7"/>
      <c r="I178" s="5"/>
      <c r="J178" s="5"/>
      <c r="K178" s="109"/>
    </row>
    <row r="179" spans="1:11" x14ac:dyDescent="0.3">
      <c r="A179" s="5"/>
      <c r="B179" s="5"/>
      <c r="C179" s="5"/>
      <c r="D179" s="5"/>
      <c r="E179" s="7"/>
      <c r="F179" s="5"/>
      <c r="G179" s="5"/>
      <c r="H179" s="7"/>
      <c r="I179" s="5"/>
      <c r="J179" s="5"/>
      <c r="K179" s="109"/>
    </row>
    <row r="180" spans="1:11" x14ac:dyDescent="0.3">
      <c r="A180" s="5"/>
      <c r="B180" s="5"/>
      <c r="C180" s="5"/>
      <c r="D180" s="5"/>
      <c r="E180" s="7"/>
      <c r="F180" s="5"/>
      <c r="G180" s="5"/>
      <c r="H180" s="7"/>
      <c r="I180" s="5"/>
      <c r="J180" s="5"/>
      <c r="K180" s="109"/>
    </row>
    <row r="181" spans="1:11" x14ac:dyDescent="0.3">
      <c r="A181" s="5"/>
      <c r="B181" s="5"/>
      <c r="C181" s="5"/>
      <c r="D181" s="5"/>
      <c r="E181" s="7"/>
      <c r="F181" s="5"/>
      <c r="G181" s="5"/>
      <c r="H181" s="7"/>
      <c r="I181" s="5"/>
      <c r="J181" s="5"/>
      <c r="K181" s="109"/>
    </row>
    <row r="182" spans="1:11" x14ac:dyDescent="0.3">
      <c r="A182" s="5"/>
      <c r="B182" s="5"/>
      <c r="C182" s="5"/>
      <c r="D182" s="5"/>
      <c r="E182" s="7"/>
      <c r="F182" s="5"/>
      <c r="G182" s="5"/>
      <c r="H182" s="7"/>
      <c r="I182" s="5"/>
      <c r="J182" s="5"/>
      <c r="K182" s="109"/>
    </row>
    <row r="183" spans="1:11" x14ac:dyDescent="0.3">
      <c r="A183" s="5"/>
      <c r="B183" s="5"/>
      <c r="C183" s="5"/>
      <c r="D183" s="5"/>
      <c r="E183" s="7"/>
      <c r="F183" s="5"/>
      <c r="G183" s="5"/>
      <c r="H183" s="7"/>
      <c r="I183" s="5"/>
      <c r="J183" s="5"/>
      <c r="K183" s="109"/>
    </row>
    <row r="184" spans="1:11" x14ac:dyDescent="0.3">
      <c r="A184" s="5"/>
      <c r="B184" s="5"/>
      <c r="C184" s="5"/>
      <c r="D184" s="5"/>
      <c r="E184" s="7"/>
      <c r="F184" s="5"/>
      <c r="G184" s="5"/>
      <c r="H184" s="7"/>
      <c r="I184" s="5"/>
      <c r="J184" s="5"/>
      <c r="K184" s="109"/>
    </row>
    <row r="185" spans="1:11" x14ac:dyDescent="0.3">
      <c r="A185" s="5"/>
      <c r="B185" s="5"/>
      <c r="C185" s="5"/>
      <c r="D185" s="5"/>
      <c r="E185" s="7"/>
      <c r="F185" s="5"/>
      <c r="G185" s="5"/>
      <c r="H185" s="7"/>
      <c r="I185" s="5"/>
      <c r="J185" s="5"/>
      <c r="K185" s="109"/>
    </row>
    <row r="186" spans="1:11" x14ac:dyDescent="0.3">
      <c r="A186" s="5"/>
      <c r="B186" s="5"/>
      <c r="C186" s="5"/>
      <c r="D186" s="5"/>
      <c r="E186" s="7"/>
      <c r="F186" s="5"/>
      <c r="G186" s="5"/>
      <c r="H186" s="7"/>
      <c r="I186" s="5"/>
      <c r="J186" s="5"/>
      <c r="K186" s="109"/>
    </row>
    <row r="187" spans="1:11" x14ac:dyDescent="0.3">
      <c r="A187" s="5"/>
      <c r="B187" s="5"/>
      <c r="C187" s="5"/>
      <c r="D187" s="5"/>
      <c r="E187" s="7"/>
      <c r="F187" s="5"/>
      <c r="G187" s="5"/>
      <c r="H187" s="7"/>
      <c r="I187" s="5"/>
      <c r="J187" s="5"/>
      <c r="K187" s="109"/>
    </row>
    <row r="188" spans="1:11" x14ac:dyDescent="0.3">
      <c r="A188" s="5"/>
      <c r="B188" s="5"/>
      <c r="C188" s="5"/>
      <c r="D188" s="5"/>
      <c r="E188" s="7"/>
      <c r="F188" s="5"/>
      <c r="G188" s="5"/>
      <c r="H188" s="7"/>
      <c r="I188" s="5"/>
      <c r="J188" s="5"/>
      <c r="K188" s="109"/>
    </row>
    <row r="189" spans="1:11" x14ac:dyDescent="0.3">
      <c r="A189" s="5"/>
      <c r="B189" s="5"/>
      <c r="C189" s="5"/>
      <c r="D189" s="5"/>
      <c r="E189" s="7"/>
      <c r="F189" s="5"/>
      <c r="G189" s="5"/>
      <c r="H189" s="7"/>
      <c r="I189" s="5"/>
      <c r="J189" s="5"/>
      <c r="K189" s="109"/>
    </row>
    <row r="190" spans="1:11" x14ac:dyDescent="0.3">
      <c r="A190" s="5"/>
      <c r="B190" s="5"/>
      <c r="C190" s="5"/>
      <c r="D190" s="5"/>
      <c r="E190" s="7"/>
      <c r="F190" s="5"/>
      <c r="G190" s="5"/>
      <c r="H190" s="7"/>
      <c r="I190" s="5"/>
      <c r="J190" s="5"/>
      <c r="K190" s="109"/>
    </row>
    <row r="191" spans="1:11" x14ac:dyDescent="0.3">
      <c r="A191" s="5"/>
      <c r="B191" s="5"/>
      <c r="C191" s="5"/>
      <c r="D191" s="5"/>
      <c r="E191" s="7"/>
      <c r="F191" s="5"/>
      <c r="G191" s="5"/>
      <c r="H191" s="7"/>
      <c r="I191" s="5"/>
      <c r="J191" s="5"/>
      <c r="K191" s="109"/>
    </row>
    <row r="192" spans="1:11" x14ac:dyDescent="0.3">
      <c r="A192" s="5"/>
      <c r="B192" s="5"/>
      <c r="C192" s="5"/>
      <c r="D192" s="5"/>
      <c r="E192" s="7"/>
      <c r="F192" s="5"/>
      <c r="G192" s="5"/>
      <c r="H192" s="7"/>
      <c r="I192" s="5"/>
      <c r="J192" s="5"/>
      <c r="K192" s="109"/>
    </row>
    <row r="193" spans="1:11" x14ac:dyDescent="0.3">
      <c r="A193" s="5"/>
      <c r="B193" s="5"/>
      <c r="C193" s="5"/>
      <c r="D193" s="5"/>
      <c r="E193" s="7"/>
      <c r="F193" s="5"/>
      <c r="G193" s="5"/>
      <c r="H193" s="7"/>
      <c r="I193" s="5"/>
      <c r="J193" s="5"/>
      <c r="K193" s="109"/>
    </row>
    <row r="194" spans="1:11" x14ac:dyDescent="0.3">
      <c r="A194" s="5"/>
      <c r="B194" s="5"/>
      <c r="C194" s="5"/>
      <c r="D194" s="5"/>
      <c r="E194" s="7"/>
      <c r="F194" s="5"/>
      <c r="G194" s="5"/>
      <c r="H194" s="7"/>
      <c r="I194" s="5"/>
      <c r="J194" s="5"/>
      <c r="K194" s="109"/>
    </row>
    <row r="195" spans="1:11" x14ac:dyDescent="0.3">
      <c r="A195" s="5"/>
      <c r="B195" s="5"/>
      <c r="C195" s="5"/>
      <c r="D195" s="5"/>
      <c r="E195" s="7"/>
      <c r="F195" s="5"/>
      <c r="G195" s="5"/>
      <c r="H195" s="7"/>
      <c r="I195" s="5"/>
      <c r="J195" s="5"/>
      <c r="K195" s="109"/>
    </row>
    <row r="196" spans="1:11" x14ac:dyDescent="0.3">
      <c r="A196" s="5"/>
      <c r="B196" s="5"/>
      <c r="C196" s="5"/>
      <c r="D196" s="5"/>
      <c r="E196" s="7"/>
      <c r="F196" s="5"/>
      <c r="G196" s="5"/>
      <c r="H196" s="7"/>
      <c r="I196" s="5"/>
      <c r="J196" s="5"/>
      <c r="K196" s="109"/>
    </row>
    <row r="197" spans="1:11" x14ac:dyDescent="0.3">
      <c r="A197" s="5"/>
      <c r="B197" s="5"/>
      <c r="C197" s="5"/>
      <c r="D197" s="5"/>
      <c r="E197" s="7"/>
      <c r="F197" s="5"/>
      <c r="G197" s="5"/>
      <c r="H197" s="7"/>
      <c r="I197" s="5"/>
      <c r="J197" s="5"/>
      <c r="K197" s="109"/>
    </row>
    <row r="198" spans="1:11" x14ac:dyDescent="0.3">
      <c r="A198" s="5"/>
      <c r="B198" s="5"/>
      <c r="C198" s="5"/>
      <c r="D198" s="5"/>
      <c r="E198" s="7"/>
      <c r="F198" s="5"/>
      <c r="G198" s="5"/>
      <c r="H198" s="7"/>
      <c r="I198" s="5"/>
      <c r="J198" s="5"/>
      <c r="K198" s="109"/>
    </row>
    <row r="199" spans="1:11" x14ac:dyDescent="0.3">
      <c r="A199" s="5"/>
      <c r="B199" s="5"/>
      <c r="C199" s="5"/>
      <c r="D199" s="5"/>
      <c r="E199" s="7"/>
      <c r="F199" s="5"/>
      <c r="G199" s="5"/>
      <c r="H199" s="7"/>
      <c r="I199" s="5"/>
      <c r="J199" s="5"/>
      <c r="K199" s="109"/>
    </row>
    <row r="200" spans="1:11" x14ac:dyDescent="0.3">
      <c r="A200" s="5"/>
      <c r="B200" s="5"/>
      <c r="C200" s="5"/>
      <c r="D200" s="5"/>
      <c r="E200" s="7"/>
      <c r="F200" s="5"/>
      <c r="G200" s="5"/>
      <c r="H200" s="7"/>
      <c r="I200" s="5"/>
      <c r="J200" s="5"/>
      <c r="K200" s="109"/>
    </row>
    <row r="201" spans="1:11" x14ac:dyDescent="0.3">
      <c r="A201" s="5"/>
      <c r="B201" s="5"/>
      <c r="C201" s="5"/>
      <c r="D201" s="5"/>
      <c r="E201" s="7"/>
      <c r="F201" s="5"/>
      <c r="G201" s="5"/>
      <c r="H201" s="7"/>
      <c r="I201" s="5"/>
      <c r="J201" s="5"/>
      <c r="K201" s="109"/>
    </row>
    <row r="202" spans="1:11" x14ac:dyDescent="0.3">
      <c r="A202" s="5"/>
      <c r="B202" s="5"/>
      <c r="C202" s="5"/>
      <c r="D202" s="5"/>
      <c r="E202" s="7"/>
      <c r="F202" s="5"/>
      <c r="G202" s="5"/>
      <c r="H202" s="7"/>
      <c r="I202" s="5"/>
      <c r="J202" s="5"/>
      <c r="K202" s="109"/>
    </row>
    <row r="203" spans="1:11" x14ac:dyDescent="0.3">
      <c r="A203" s="5"/>
      <c r="B203" s="5"/>
      <c r="C203" s="5"/>
      <c r="D203" s="5"/>
      <c r="E203" s="7"/>
      <c r="F203" s="5"/>
      <c r="G203" s="5"/>
      <c r="H203" s="7"/>
      <c r="I203" s="5"/>
      <c r="J203" s="5"/>
      <c r="K203" s="109"/>
    </row>
    <row r="204" spans="1:11" x14ac:dyDescent="0.3">
      <c r="A204" s="5"/>
      <c r="B204" s="5"/>
      <c r="C204" s="5"/>
      <c r="D204" s="5"/>
      <c r="E204" s="7"/>
      <c r="F204" s="5"/>
      <c r="G204" s="5"/>
      <c r="H204" s="7"/>
      <c r="I204" s="5"/>
      <c r="J204" s="5"/>
      <c r="K204" s="109"/>
    </row>
    <row r="205" spans="1:11" x14ac:dyDescent="0.3">
      <c r="A205" s="5"/>
      <c r="B205" s="5"/>
      <c r="C205" s="5"/>
      <c r="D205" s="5"/>
      <c r="E205" s="7"/>
      <c r="F205" s="5"/>
      <c r="G205" s="5"/>
      <c r="H205" s="7"/>
      <c r="I205" s="5"/>
      <c r="J205" s="5"/>
      <c r="K205" s="109"/>
    </row>
    <row r="206" spans="1:11" x14ac:dyDescent="0.3">
      <c r="A206" s="5"/>
      <c r="B206" s="5"/>
      <c r="C206" s="5"/>
      <c r="D206" s="5"/>
      <c r="E206" s="7"/>
      <c r="F206" s="5"/>
      <c r="G206" s="5"/>
      <c r="H206" s="7"/>
      <c r="I206" s="5"/>
      <c r="J206" s="5"/>
      <c r="K206" s="109"/>
    </row>
    <row r="207" spans="1:11" x14ac:dyDescent="0.3">
      <c r="A207" s="5"/>
      <c r="B207" s="5"/>
      <c r="C207" s="5"/>
      <c r="D207" s="5"/>
      <c r="E207" s="7"/>
      <c r="F207" s="5"/>
      <c r="G207" s="5"/>
      <c r="H207" s="7"/>
      <c r="I207" s="5"/>
      <c r="J207" s="5"/>
      <c r="K207" s="109"/>
    </row>
    <row r="208" spans="1:11" x14ac:dyDescent="0.3">
      <c r="A208" s="5"/>
      <c r="B208" s="5"/>
      <c r="C208" s="5"/>
      <c r="D208" s="5"/>
      <c r="E208" s="7"/>
      <c r="F208" s="5"/>
      <c r="G208" s="5"/>
      <c r="H208" s="7"/>
      <c r="I208" s="5"/>
      <c r="J208" s="5"/>
      <c r="K208" s="109"/>
    </row>
    <row r="209" spans="1:11" x14ac:dyDescent="0.3">
      <c r="A209" s="5"/>
      <c r="B209" s="5"/>
      <c r="C209" s="5"/>
      <c r="D209" s="5"/>
      <c r="E209" s="7"/>
      <c r="F209" s="5"/>
      <c r="G209" s="5"/>
      <c r="H209" s="7"/>
      <c r="I209" s="5"/>
      <c r="J209" s="5"/>
      <c r="K209" s="109"/>
    </row>
    <row r="210" spans="1:11" x14ac:dyDescent="0.3">
      <c r="A210" s="5"/>
      <c r="B210" s="5"/>
      <c r="C210" s="5"/>
      <c r="D210" s="5"/>
      <c r="E210" s="7"/>
      <c r="F210" s="5"/>
      <c r="G210" s="5"/>
      <c r="H210" s="7"/>
      <c r="I210" s="5"/>
      <c r="J210" s="5"/>
      <c r="K210" s="109"/>
    </row>
    <row r="211" spans="1:11" x14ac:dyDescent="0.3">
      <c r="A211" s="5"/>
      <c r="B211" s="5"/>
      <c r="C211" s="5"/>
      <c r="D211" s="5"/>
      <c r="E211" s="7"/>
      <c r="F211" s="5"/>
      <c r="G211" s="5"/>
      <c r="H211" s="7"/>
      <c r="I211" s="5"/>
      <c r="J211" s="5"/>
      <c r="K211" s="109"/>
    </row>
    <row r="212" spans="1:11" x14ac:dyDescent="0.3">
      <c r="A212" s="5"/>
      <c r="B212" s="5"/>
      <c r="C212" s="5"/>
      <c r="D212" s="5"/>
      <c r="E212" s="7"/>
      <c r="F212" s="5"/>
      <c r="G212" s="5"/>
      <c r="H212" s="7"/>
      <c r="I212" s="5"/>
      <c r="J212" s="5"/>
      <c r="K212" s="109"/>
    </row>
    <row r="213" spans="1:11" x14ac:dyDescent="0.3">
      <c r="A213" s="5"/>
      <c r="B213" s="5"/>
      <c r="C213" s="5"/>
      <c r="D213" s="5"/>
      <c r="E213" s="7"/>
      <c r="F213" s="5"/>
      <c r="G213" s="5"/>
      <c r="H213" s="7"/>
      <c r="I213" s="5"/>
      <c r="J213" s="5"/>
      <c r="K213" s="109"/>
    </row>
    <row r="214" spans="1:11" x14ac:dyDescent="0.3">
      <c r="A214" s="5"/>
      <c r="B214" s="5"/>
      <c r="C214" s="5"/>
      <c r="D214" s="5"/>
      <c r="E214" s="7"/>
      <c r="F214" s="5"/>
      <c r="G214" s="5"/>
      <c r="H214" s="7"/>
      <c r="I214" s="5"/>
      <c r="J214" s="5"/>
      <c r="K214" s="109"/>
    </row>
    <row r="215" spans="1:11" x14ac:dyDescent="0.3">
      <c r="A215" s="5"/>
      <c r="B215" s="5"/>
      <c r="C215" s="5"/>
      <c r="D215" s="5"/>
      <c r="E215" s="7"/>
      <c r="F215" s="5"/>
      <c r="G215" s="5"/>
      <c r="H215" s="7"/>
      <c r="I215" s="5"/>
      <c r="J215" s="5"/>
      <c r="K215" s="109"/>
    </row>
    <row r="216" spans="1:11" x14ac:dyDescent="0.3">
      <c r="A216" s="5"/>
      <c r="B216" s="5"/>
      <c r="C216" s="5"/>
      <c r="D216" s="5"/>
      <c r="E216" s="7"/>
      <c r="F216" s="5"/>
      <c r="G216" s="5"/>
      <c r="H216" s="7"/>
      <c r="I216" s="5"/>
      <c r="J216" s="5"/>
      <c r="K216" s="109"/>
    </row>
    <row r="217" spans="1:11" x14ac:dyDescent="0.3">
      <c r="A217" s="5"/>
      <c r="B217" s="5"/>
      <c r="C217" s="5"/>
      <c r="D217" s="5"/>
      <c r="E217" s="7"/>
      <c r="F217" s="5"/>
      <c r="G217" s="5"/>
      <c r="H217" s="7"/>
      <c r="I217" s="5"/>
      <c r="J217" s="5"/>
      <c r="K217" s="109"/>
    </row>
    <row r="218" spans="1:11" x14ac:dyDescent="0.3">
      <c r="A218" s="5"/>
      <c r="B218" s="5"/>
      <c r="C218" s="5"/>
      <c r="D218" s="5"/>
      <c r="E218" s="7"/>
      <c r="F218" s="5"/>
      <c r="G218" s="5"/>
      <c r="H218" s="7"/>
      <c r="I218" s="5"/>
      <c r="J218" s="5"/>
      <c r="K218" s="109"/>
    </row>
    <row r="219" spans="1:11" x14ac:dyDescent="0.3">
      <c r="A219" s="5"/>
      <c r="B219" s="5"/>
      <c r="C219" s="5"/>
      <c r="D219" s="5"/>
      <c r="E219" s="7"/>
      <c r="F219" s="5"/>
      <c r="G219" s="5"/>
      <c r="H219" s="7"/>
      <c r="I219" s="5"/>
      <c r="J219" s="5"/>
      <c r="K219" s="109"/>
    </row>
    <row r="220" spans="1:11" x14ac:dyDescent="0.3">
      <c r="A220" s="5"/>
      <c r="B220" s="5"/>
      <c r="C220" s="5"/>
      <c r="D220" s="5"/>
      <c r="E220" s="7"/>
      <c r="F220" s="5"/>
      <c r="G220" s="5"/>
      <c r="H220" s="7"/>
      <c r="I220" s="5"/>
      <c r="J220" s="5"/>
      <c r="K220" s="109"/>
    </row>
    <row r="221" spans="1:11" x14ac:dyDescent="0.3">
      <c r="A221" s="5"/>
      <c r="B221" s="5"/>
      <c r="C221" s="5"/>
      <c r="D221" s="5"/>
      <c r="E221" s="7"/>
      <c r="F221" s="5"/>
      <c r="G221" s="5"/>
      <c r="H221" s="7"/>
      <c r="I221" s="5"/>
      <c r="J221" s="5"/>
      <c r="K221" s="109"/>
    </row>
    <row r="222" spans="1:11" x14ac:dyDescent="0.3">
      <c r="A222" s="5"/>
      <c r="B222" s="5"/>
      <c r="C222" s="5"/>
      <c r="D222" s="5"/>
      <c r="E222" s="7"/>
      <c r="F222" s="5"/>
      <c r="G222" s="5"/>
      <c r="H222" s="7"/>
      <c r="I222" s="5"/>
      <c r="J222" s="5"/>
      <c r="K222" s="109"/>
    </row>
    <row r="223" spans="1:11" x14ac:dyDescent="0.3">
      <c r="A223" s="5"/>
      <c r="B223" s="5"/>
      <c r="C223" s="5"/>
      <c r="D223" s="5"/>
      <c r="E223" s="7"/>
      <c r="F223" s="5"/>
      <c r="G223" s="5"/>
      <c r="H223" s="7"/>
      <c r="I223" s="5"/>
      <c r="J223" s="5"/>
      <c r="K223" s="109"/>
    </row>
    <row r="224" spans="1:11" x14ac:dyDescent="0.3">
      <c r="A224" s="5"/>
      <c r="B224" s="5"/>
      <c r="C224" s="5"/>
      <c r="D224" s="5"/>
      <c r="E224" s="7"/>
      <c r="F224" s="5"/>
      <c r="G224" s="5"/>
      <c r="H224" s="7"/>
      <c r="I224" s="5"/>
      <c r="J224" s="5"/>
      <c r="K224" s="109"/>
    </row>
    <row r="225" spans="1:11" x14ac:dyDescent="0.3">
      <c r="A225" s="5"/>
      <c r="B225" s="5"/>
      <c r="C225" s="5"/>
      <c r="D225" s="5"/>
      <c r="E225" s="7"/>
      <c r="F225" s="5"/>
      <c r="G225" s="5"/>
      <c r="H225" s="7"/>
      <c r="I225" s="5"/>
      <c r="J225" s="5"/>
      <c r="K225" s="109"/>
    </row>
    <row r="226" spans="1:11" x14ac:dyDescent="0.3">
      <c r="A226" s="5"/>
      <c r="B226" s="5"/>
      <c r="C226" s="5"/>
      <c r="D226" s="5"/>
      <c r="E226" s="7"/>
      <c r="F226" s="5"/>
      <c r="G226" s="5"/>
      <c r="H226" s="7"/>
      <c r="I226" s="5"/>
      <c r="J226" s="5"/>
      <c r="K226" s="109"/>
    </row>
    <row r="227" spans="1:11" x14ac:dyDescent="0.3">
      <c r="A227" s="5"/>
      <c r="B227" s="5"/>
      <c r="C227" s="5"/>
      <c r="D227" s="5"/>
      <c r="E227" s="7"/>
      <c r="F227" s="5"/>
      <c r="G227" s="5"/>
      <c r="H227" s="7"/>
      <c r="I227" s="5"/>
      <c r="J227" s="5"/>
      <c r="K227" s="109"/>
    </row>
    <row r="228" spans="1:11" x14ac:dyDescent="0.3">
      <c r="A228" s="5"/>
      <c r="B228" s="5"/>
      <c r="C228" s="5"/>
      <c r="D228" s="5"/>
      <c r="E228" s="7"/>
      <c r="F228" s="5"/>
      <c r="G228" s="5"/>
      <c r="H228" s="7"/>
      <c r="I228" s="5"/>
      <c r="J228" s="5"/>
      <c r="K228" s="109"/>
    </row>
    <row r="229" spans="1:11" x14ac:dyDescent="0.3">
      <c r="A229" s="5"/>
      <c r="B229" s="5"/>
      <c r="C229" s="5"/>
      <c r="D229" s="5"/>
      <c r="E229" s="7"/>
      <c r="F229" s="5"/>
      <c r="G229" s="5"/>
      <c r="H229" s="7"/>
      <c r="I229" s="5"/>
      <c r="J229" s="5"/>
      <c r="K229" s="109"/>
    </row>
    <row r="230" spans="1:11" x14ac:dyDescent="0.3">
      <c r="A230" s="5"/>
      <c r="B230" s="5"/>
      <c r="C230" s="5"/>
      <c r="D230" s="5"/>
      <c r="E230" s="7"/>
      <c r="F230" s="5"/>
      <c r="G230" s="5"/>
      <c r="H230" s="7"/>
      <c r="I230" s="5"/>
      <c r="J230" s="5"/>
      <c r="K230" s="109"/>
    </row>
    <row r="231" spans="1:11" x14ac:dyDescent="0.3">
      <c r="A231" s="5"/>
      <c r="B231" s="5"/>
      <c r="C231" s="5"/>
      <c r="D231" s="5"/>
      <c r="E231" s="7"/>
      <c r="F231" s="5"/>
      <c r="G231" s="5"/>
      <c r="H231" s="7"/>
      <c r="I231" s="5"/>
      <c r="J231" s="5"/>
      <c r="K231" s="109"/>
    </row>
    <row r="232" spans="1:11" x14ac:dyDescent="0.3">
      <c r="A232" s="5"/>
      <c r="B232" s="5"/>
      <c r="C232" s="5"/>
      <c r="D232" s="5"/>
      <c r="E232" s="7"/>
      <c r="F232" s="5"/>
      <c r="G232" s="5"/>
      <c r="H232" s="7"/>
      <c r="I232" s="5"/>
      <c r="J232" s="5"/>
      <c r="K232" s="109"/>
    </row>
    <row r="233" spans="1:11" x14ac:dyDescent="0.3">
      <c r="A233" s="5"/>
      <c r="B233" s="5"/>
      <c r="C233" s="5"/>
      <c r="D233" s="5"/>
      <c r="E233" s="7"/>
      <c r="F233" s="5"/>
      <c r="G233" s="5"/>
      <c r="H233" s="7"/>
      <c r="I233" s="5"/>
      <c r="J233" s="5"/>
      <c r="K233" s="109"/>
    </row>
    <row r="234" spans="1:11" x14ac:dyDescent="0.3">
      <c r="A234" s="5"/>
      <c r="B234" s="5"/>
      <c r="C234" s="5"/>
      <c r="D234" s="5"/>
      <c r="E234" s="7"/>
      <c r="F234" s="5"/>
      <c r="G234" s="5"/>
      <c r="H234" s="7"/>
      <c r="I234" s="5"/>
      <c r="J234" s="5"/>
      <c r="K234" s="109"/>
    </row>
    <row r="235" spans="1:11" x14ac:dyDescent="0.3">
      <c r="A235" s="5"/>
      <c r="B235" s="5"/>
      <c r="C235" s="5"/>
      <c r="D235" s="5"/>
      <c r="E235" s="7"/>
      <c r="F235" s="5"/>
      <c r="G235" s="5"/>
      <c r="H235" s="7"/>
      <c r="I235" s="5"/>
      <c r="J235" s="5"/>
      <c r="K235" s="109"/>
    </row>
    <row r="236" spans="1:11" x14ac:dyDescent="0.3">
      <c r="A236" s="5"/>
      <c r="B236" s="5"/>
      <c r="C236" s="5"/>
      <c r="D236" s="5"/>
      <c r="E236" s="7"/>
      <c r="F236" s="5"/>
      <c r="G236" s="5"/>
      <c r="H236" s="7"/>
      <c r="I236" s="5"/>
      <c r="J236" s="5"/>
      <c r="K236" s="109"/>
    </row>
    <row r="237" spans="1:11" x14ac:dyDescent="0.3">
      <c r="A237" s="5"/>
      <c r="B237" s="5"/>
      <c r="C237" s="5"/>
      <c r="D237" s="5"/>
      <c r="E237" s="7"/>
      <c r="F237" s="5"/>
      <c r="G237" s="5"/>
      <c r="H237" s="7"/>
      <c r="I237" s="5"/>
      <c r="J237" s="5"/>
      <c r="K237" s="109"/>
    </row>
    <row r="238" spans="1:11" x14ac:dyDescent="0.3">
      <c r="A238" s="5"/>
      <c r="B238" s="5"/>
      <c r="C238" s="5"/>
      <c r="D238" s="5"/>
      <c r="E238" s="7"/>
      <c r="F238" s="5"/>
      <c r="G238" s="5"/>
      <c r="H238" s="7"/>
      <c r="I238" s="5"/>
      <c r="J238" s="5"/>
      <c r="K238" s="109"/>
    </row>
    <row r="239" spans="1:11" x14ac:dyDescent="0.3">
      <c r="A239" s="5"/>
      <c r="B239" s="5"/>
      <c r="C239" s="5"/>
      <c r="D239" s="5"/>
      <c r="E239" s="7"/>
      <c r="F239" s="5"/>
      <c r="G239" s="5"/>
      <c r="H239" s="7"/>
      <c r="I239" s="5"/>
      <c r="J239" s="5"/>
      <c r="K239" s="109"/>
    </row>
    <row r="240" spans="1:11" x14ac:dyDescent="0.3">
      <c r="A240" s="5"/>
      <c r="B240" s="5"/>
      <c r="C240" s="5"/>
      <c r="D240" s="5"/>
      <c r="E240" s="7"/>
      <c r="F240" s="5"/>
      <c r="G240" s="5"/>
      <c r="H240" s="7"/>
      <c r="I240" s="5"/>
      <c r="J240" s="5"/>
      <c r="K240" s="109"/>
    </row>
    <row r="241" spans="1:11" x14ac:dyDescent="0.3">
      <c r="A241" s="5"/>
      <c r="B241" s="5"/>
      <c r="C241" s="5"/>
      <c r="D241" s="5"/>
      <c r="E241" s="7"/>
      <c r="F241" s="5"/>
      <c r="G241" s="5"/>
      <c r="H241" s="7"/>
      <c r="I241" s="5"/>
      <c r="J241" s="5"/>
      <c r="K241" s="109"/>
    </row>
    <row r="242" spans="1:11" x14ac:dyDescent="0.3">
      <c r="A242" s="5"/>
      <c r="B242" s="5"/>
      <c r="C242" s="5"/>
      <c r="D242" s="5"/>
      <c r="E242" s="7"/>
      <c r="F242" s="5"/>
      <c r="G242" s="5"/>
      <c r="H242" s="7"/>
      <c r="I242" s="5"/>
      <c r="J242" s="5"/>
      <c r="K242" s="109"/>
    </row>
    <row r="243" spans="1:11" x14ac:dyDescent="0.3">
      <c r="A243" s="5"/>
      <c r="B243" s="5"/>
      <c r="C243" s="5"/>
      <c r="D243" s="5"/>
      <c r="E243" s="7"/>
      <c r="F243" s="5"/>
      <c r="G243" s="5"/>
      <c r="H243" s="7"/>
      <c r="I243" s="5"/>
      <c r="J243" s="5"/>
      <c r="K243" s="109"/>
    </row>
    <row r="244" spans="1:11" x14ac:dyDescent="0.3">
      <c r="A244" s="5"/>
      <c r="B244" s="5"/>
      <c r="C244" s="5"/>
      <c r="D244" s="5"/>
      <c r="E244" s="7"/>
      <c r="F244" s="5"/>
      <c r="G244" s="5"/>
      <c r="H244" s="7"/>
      <c r="I244" s="5"/>
      <c r="J244" s="5"/>
      <c r="K244" s="109"/>
    </row>
    <row r="245" spans="1:11" x14ac:dyDescent="0.3">
      <c r="A245" s="5"/>
      <c r="B245" s="5"/>
      <c r="C245" s="5"/>
      <c r="D245" s="5"/>
      <c r="E245" s="7"/>
      <c r="F245" s="5"/>
      <c r="G245" s="5"/>
      <c r="H245" s="7"/>
      <c r="I245" s="5"/>
      <c r="J245" s="5"/>
      <c r="K245" s="109"/>
    </row>
    <row r="246" spans="1:11" x14ac:dyDescent="0.3">
      <c r="A246" s="5"/>
      <c r="B246" s="5"/>
      <c r="C246" s="5"/>
      <c r="D246" s="5"/>
      <c r="E246" s="7"/>
      <c r="F246" s="5"/>
      <c r="G246" s="5"/>
      <c r="H246" s="7"/>
      <c r="I246" s="5"/>
      <c r="J246" s="5"/>
      <c r="K246" s="109"/>
    </row>
    <row r="247" spans="1:11" x14ac:dyDescent="0.3">
      <c r="A247" s="5"/>
      <c r="B247" s="5"/>
      <c r="C247" s="5"/>
      <c r="D247" s="5"/>
      <c r="E247" s="7"/>
      <c r="F247" s="5"/>
      <c r="G247" s="5"/>
      <c r="H247" s="7"/>
      <c r="I247" s="5"/>
      <c r="J247" s="5"/>
      <c r="K247" s="109"/>
    </row>
    <row r="248" spans="1:11" x14ac:dyDescent="0.3">
      <c r="A248" s="5"/>
      <c r="B248" s="5"/>
      <c r="C248" s="5"/>
      <c r="D248" s="5"/>
      <c r="E248" s="7"/>
      <c r="F248" s="5"/>
      <c r="G248" s="5"/>
      <c r="H248" s="7"/>
      <c r="I248" s="5"/>
      <c r="J248" s="5"/>
      <c r="K248" s="109"/>
    </row>
    <row r="249" spans="1:11" x14ac:dyDescent="0.3">
      <c r="A249" s="5"/>
      <c r="B249" s="5"/>
      <c r="C249" s="5"/>
      <c r="D249" s="5"/>
      <c r="E249" s="7"/>
      <c r="F249" s="5"/>
      <c r="G249" s="5"/>
      <c r="H249" s="7"/>
      <c r="I249" s="5"/>
      <c r="J249" s="5"/>
      <c r="K249" s="109"/>
    </row>
    <row r="250" spans="1:11" x14ac:dyDescent="0.3">
      <c r="A250" s="5"/>
      <c r="B250" s="5"/>
      <c r="C250" s="5"/>
      <c r="D250" s="5"/>
      <c r="E250" s="7"/>
      <c r="F250" s="5"/>
      <c r="G250" s="5"/>
      <c r="H250" s="7"/>
      <c r="I250" s="5"/>
      <c r="J250" s="5"/>
      <c r="K250" s="109"/>
    </row>
    <row r="251" spans="1:11" x14ac:dyDescent="0.3">
      <c r="A251" s="5"/>
      <c r="B251" s="5"/>
      <c r="C251" s="5"/>
      <c r="D251" s="5"/>
      <c r="E251" s="7"/>
      <c r="F251" s="5"/>
      <c r="G251" s="5"/>
      <c r="H251" s="7"/>
      <c r="I251" s="5"/>
      <c r="J251" s="5"/>
      <c r="K251" s="109"/>
    </row>
    <row r="252" spans="1:11" x14ac:dyDescent="0.3">
      <c r="A252" s="5"/>
      <c r="B252" s="5"/>
      <c r="C252" s="5"/>
      <c r="D252" s="5"/>
      <c r="E252" s="7"/>
      <c r="F252" s="5"/>
      <c r="G252" s="5"/>
      <c r="H252" s="7"/>
      <c r="I252" s="5"/>
      <c r="J252" s="5"/>
      <c r="K252" s="109"/>
    </row>
    <row r="253" spans="1:11" x14ac:dyDescent="0.3">
      <c r="A253" s="5"/>
      <c r="B253" s="5"/>
      <c r="C253" s="5"/>
      <c r="D253" s="5"/>
      <c r="E253" s="7"/>
      <c r="F253" s="5"/>
      <c r="G253" s="5"/>
      <c r="H253" s="7"/>
      <c r="I253" s="5"/>
      <c r="J253" s="5"/>
      <c r="K253" s="109"/>
    </row>
    <row r="254" spans="1:11" x14ac:dyDescent="0.3">
      <c r="A254" s="5"/>
      <c r="B254" s="5"/>
      <c r="C254" s="5"/>
      <c r="D254" s="5"/>
      <c r="E254" s="7"/>
      <c r="F254" s="5"/>
      <c r="G254" s="5"/>
      <c r="H254" s="7"/>
      <c r="I254" s="5"/>
      <c r="J254" s="5"/>
      <c r="K254" s="109"/>
    </row>
    <row r="255" spans="1:11" x14ac:dyDescent="0.3">
      <c r="A255" s="5"/>
      <c r="B255" s="5"/>
      <c r="C255" s="5"/>
      <c r="D255" s="5"/>
      <c r="E255" s="7"/>
      <c r="F255" s="5"/>
      <c r="G255" s="5"/>
      <c r="H255" s="7"/>
      <c r="I255" s="5"/>
      <c r="J255" s="5"/>
      <c r="K255" s="109"/>
    </row>
    <row r="256" spans="1:11" x14ac:dyDescent="0.3">
      <c r="A256" s="5"/>
      <c r="B256" s="5"/>
      <c r="C256" s="5"/>
      <c r="D256" s="5"/>
      <c r="E256" s="7"/>
      <c r="F256" s="5"/>
      <c r="G256" s="5"/>
      <c r="H256" s="7"/>
      <c r="I256" s="5"/>
      <c r="J256" s="5"/>
      <c r="K256" s="109"/>
    </row>
    <row r="257" spans="1:11" x14ac:dyDescent="0.3">
      <c r="A257" s="5"/>
      <c r="B257" s="5"/>
      <c r="C257" s="5"/>
      <c r="D257" s="5"/>
      <c r="E257" s="7"/>
      <c r="F257" s="5"/>
      <c r="G257" s="5"/>
      <c r="H257" s="7"/>
      <c r="I257" s="5"/>
      <c r="J257" s="5"/>
      <c r="K257" s="109"/>
    </row>
    <row r="258" spans="1:11" x14ac:dyDescent="0.3">
      <c r="A258" s="5"/>
      <c r="B258" s="5"/>
      <c r="C258" s="5"/>
      <c r="D258" s="5"/>
      <c r="E258" s="7"/>
      <c r="F258" s="5"/>
      <c r="G258" s="5"/>
      <c r="H258" s="7"/>
      <c r="I258" s="5"/>
      <c r="J258" s="5"/>
      <c r="K258" s="109"/>
    </row>
    <row r="259" spans="1:11" x14ac:dyDescent="0.3">
      <c r="A259" s="5"/>
      <c r="B259" s="5"/>
      <c r="C259" s="5"/>
      <c r="D259" s="5"/>
      <c r="E259" s="7"/>
      <c r="F259" s="5"/>
      <c r="G259" s="5"/>
      <c r="H259" s="7"/>
      <c r="I259" s="5"/>
      <c r="J259" s="5"/>
      <c r="K259" s="109"/>
    </row>
    <row r="260" spans="1:11" x14ac:dyDescent="0.3">
      <c r="A260" s="5"/>
      <c r="B260" s="5"/>
      <c r="C260" s="5"/>
      <c r="D260" s="5"/>
      <c r="E260" s="7"/>
      <c r="F260" s="5"/>
      <c r="G260" s="5"/>
      <c r="H260" s="7"/>
      <c r="I260" s="5"/>
      <c r="J260" s="5"/>
      <c r="K260" s="109"/>
    </row>
    <row r="261" spans="1:11" x14ac:dyDescent="0.3">
      <c r="A261" s="5"/>
      <c r="B261" s="5"/>
      <c r="C261" s="5"/>
      <c r="D261" s="5"/>
      <c r="E261" s="7"/>
      <c r="F261" s="5"/>
      <c r="G261" s="5"/>
      <c r="H261" s="7"/>
      <c r="I261" s="5"/>
      <c r="J261" s="5"/>
      <c r="K261" s="109"/>
    </row>
    <row r="262" spans="1:11" x14ac:dyDescent="0.3">
      <c r="A262" s="5"/>
      <c r="B262" s="5"/>
      <c r="C262" s="5"/>
      <c r="D262" s="5"/>
      <c r="E262" s="7"/>
      <c r="F262" s="5"/>
      <c r="G262" s="5"/>
      <c r="H262" s="7"/>
      <c r="I262" s="5"/>
      <c r="J262" s="5"/>
      <c r="K262" s="109"/>
    </row>
    <row r="263" spans="1:11" x14ac:dyDescent="0.3">
      <c r="A263" s="5"/>
      <c r="B263" s="5"/>
      <c r="C263" s="5"/>
      <c r="D263" s="5"/>
      <c r="E263" s="7"/>
      <c r="F263" s="5"/>
      <c r="G263" s="5"/>
      <c r="H263" s="7"/>
      <c r="I263" s="5"/>
      <c r="J263" s="5"/>
      <c r="K263" s="109"/>
    </row>
    <row r="264" spans="1:11" x14ac:dyDescent="0.3">
      <c r="A264" s="5"/>
      <c r="B264" s="5"/>
      <c r="C264" s="5"/>
      <c r="D264" s="5"/>
      <c r="E264" s="7"/>
      <c r="F264" s="5"/>
      <c r="G264" s="5"/>
      <c r="H264" s="7"/>
      <c r="I264" s="5"/>
      <c r="J264" s="5"/>
      <c r="K264" s="109"/>
    </row>
    <row r="265" spans="1:11" x14ac:dyDescent="0.3">
      <c r="A265" s="5"/>
      <c r="B265" s="5"/>
      <c r="C265" s="5"/>
      <c r="D265" s="5"/>
      <c r="E265" s="7"/>
      <c r="F265" s="5"/>
      <c r="G265" s="5"/>
      <c r="H265" s="7"/>
      <c r="I265" s="5"/>
      <c r="J265" s="5"/>
      <c r="K265" s="109"/>
    </row>
    <row r="266" spans="1:11" x14ac:dyDescent="0.3">
      <c r="A266" s="5"/>
      <c r="B266" s="5"/>
      <c r="C266" s="5"/>
      <c r="D266" s="5"/>
      <c r="E266" s="7"/>
      <c r="F266" s="5"/>
      <c r="G266" s="5"/>
      <c r="H266" s="7"/>
      <c r="I266" s="5"/>
      <c r="J266" s="5"/>
      <c r="K266" s="109"/>
    </row>
    <row r="267" spans="1:11" x14ac:dyDescent="0.3">
      <c r="A267" s="5"/>
      <c r="B267" s="5"/>
      <c r="C267" s="5"/>
      <c r="D267" s="5"/>
      <c r="E267" s="7"/>
      <c r="F267" s="5"/>
      <c r="G267" s="5"/>
      <c r="H267" s="7"/>
      <c r="I267" s="5"/>
      <c r="J267" s="5"/>
      <c r="K267" s="109"/>
    </row>
    <row r="268" spans="1:11" x14ac:dyDescent="0.3">
      <c r="A268" s="5"/>
      <c r="B268" s="5"/>
      <c r="C268" s="5"/>
      <c r="D268" s="5"/>
      <c r="E268" s="7"/>
      <c r="F268" s="5"/>
      <c r="G268" s="5"/>
      <c r="H268" s="7"/>
      <c r="I268" s="5"/>
      <c r="J268" s="5"/>
      <c r="K268" s="109"/>
    </row>
    <row r="269" spans="1:11" x14ac:dyDescent="0.3">
      <c r="A269" s="5"/>
      <c r="B269" s="5"/>
      <c r="C269" s="5"/>
      <c r="D269" s="5"/>
      <c r="E269" s="7"/>
      <c r="F269" s="5"/>
      <c r="G269" s="5"/>
      <c r="H269" s="7"/>
      <c r="I269" s="5"/>
      <c r="J269" s="5"/>
      <c r="K269" s="109"/>
    </row>
    <row r="270" spans="1:11" x14ac:dyDescent="0.3">
      <c r="A270" s="5"/>
      <c r="B270" s="5"/>
      <c r="C270" s="5"/>
      <c r="D270" s="5"/>
      <c r="E270" s="7"/>
      <c r="F270" s="5"/>
      <c r="G270" s="5"/>
      <c r="H270" s="7"/>
      <c r="I270" s="5"/>
      <c r="J270" s="5"/>
      <c r="K270" s="109"/>
    </row>
    <row r="271" spans="1:11" x14ac:dyDescent="0.3">
      <c r="A271" s="5"/>
      <c r="B271" s="5"/>
      <c r="C271" s="5"/>
      <c r="D271" s="5"/>
      <c r="E271" s="7"/>
      <c r="F271" s="5"/>
      <c r="G271" s="5"/>
      <c r="H271" s="7"/>
      <c r="I271" s="5"/>
      <c r="J271" s="5"/>
      <c r="K271" s="109"/>
    </row>
    <row r="272" spans="1:11" x14ac:dyDescent="0.3">
      <c r="A272" s="5"/>
      <c r="B272" s="5"/>
      <c r="C272" s="5"/>
      <c r="D272" s="5"/>
      <c r="E272" s="7"/>
      <c r="F272" s="5"/>
      <c r="G272" s="5"/>
      <c r="H272" s="7"/>
      <c r="I272" s="5"/>
      <c r="J272" s="5"/>
      <c r="K272" s="109"/>
    </row>
    <row r="273" spans="1:11" x14ac:dyDescent="0.3">
      <c r="A273" s="5"/>
      <c r="B273" s="5"/>
      <c r="C273" s="5"/>
      <c r="D273" s="5"/>
      <c r="E273" s="7"/>
      <c r="F273" s="5"/>
      <c r="G273" s="5"/>
      <c r="H273" s="7"/>
      <c r="I273" s="5"/>
      <c r="J273" s="5"/>
      <c r="K273" s="109"/>
    </row>
    <row r="274" spans="1:11" x14ac:dyDescent="0.3">
      <c r="A274" s="5"/>
      <c r="B274" s="5"/>
      <c r="C274" s="5"/>
      <c r="D274" s="5"/>
      <c r="E274" s="7"/>
      <c r="F274" s="5"/>
      <c r="G274" s="5"/>
      <c r="H274" s="7"/>
      <c r="I274" s="5"/>
      <c r="J274" s="5"/>
      <c r="K274" s="109"/>
    </row>
    <row r="275" spans="1:11" x14ac:dyDescent="0.3">
      <c r="A275" s="5"/>
      <c r="B275" s="5"/>
      <c r="C275" s="5"/>
      <c r="D275" s="5"/>
      <c r="E275" s="7"/>
      <c r="F275" s="5"/>
      <c r="G275" s="5"/>
      <c r="H275" s="7"/>
      <c r="I275" s="5"/>
      <c r="J275" s="5"/>
      <c r="K275" s="109"/>
    </row>
    <row r="276" spans="1:11" x14ac:dyDescent="0.3">
      <c r="A276" s="5"/>
      <c r="B276" s="5"/>
      <c r="C276" s="5"/>
      <c r="D276" s="5"/>
      <c r="E276" s="7"/>
      <c r="F276" s="5"/>
      <c r="G276" s="5"/>
      <c r="H276" s="7"/>
      <c r="I276" s="5"/>
      <c r="J276" s="5"/>
      <c r="K276" s="109"/>
    </row>
    <row r="277" spans="1:11" x14ac:dyDescent="0.3">
      <c r="A277" s="5"/>
      <c r="B277" s="5"/>
      <c r="C277" s="5"/>
      <c r="D277" s="5"/>
      <c r="E277" s="7"/>
      <c r="F277" s="5"/>
      <c r="G277" s="5"/>
      <c r="H277" s="7"/>
      <c r="I277" s="5"/>
      <c r="J277" s="5"/>
      <c r="K277" s="109"/>
    </row>
    <row r="278" spans="1:11" x14ac:dyDescent="0.3">
      <c r="A278" s="5"/>
      <c r="B278" s="5"/>
      <c r="C278" s="5"/>
      <c r="D278" s="5"/>
      <c r="E278" s="7"/>
      <c r="F278" s="5"/>
      <c r="G278" s="5"/>
      <c r="H278" s="7"/>
      <c r="I278" s="5"/>
      <c r="J278" s="5"/>
      <c r="K278" s="109"/>
    </row>
    <row r="279" spans="1:11" x14ac:dyDescent="0.3">
      <c r="A279" s="5"/>
      <c r="B279" s="5"/>
      <c r="C279" s="5"/>
      <c r="D279" s="5"/>
      <c r="E279" s="7"/>
      <c r="F279" s="5"/>
      <c r="G279" s="5"/>
      <c r="H279" s="7"/>
      <c r="I279" s="5"/>
      <c r="J279" s="5"/>
      <c r="K279" s="109"/>
    </row>
    <row r="280" spans="1:11" x14ac:dyDescent="0.3">
      <c r="A280" s="5"/>
      <c r="B280" s="5"/>
      <c r="C280" s="5"/>
      <c r="D280" s="5"/>
      <c r="E280" s="7"/>
      <c r="F280" s="5"/>
      <c r="G280" s="5"/>
      <c r="H280" s="7"/>
      <c r="I280" s="5"/>
      <c r="J280" s="5"/>
      <c r="K280" s="109"/>
    </row>
    <row r="281" spans="1:11" x14ac:dyDescent="0.3">
      <c r="A281" s="5"/>
      <c r="B281" s="5"/>
      <c r="C281" s="5"/>
      <c r="D281" s="5"/>
      <c r="E281" s="7"/>
      <c r="F281" s="5"/>
      <c r="G281" s="5"/>
      <c r="H281" s="7"/>
      <c r="I281" s="5"/>
      <c r="J281" s="5"/>
      <c r="K281" s="109"/>
    </row>
    <row r="282" spans="1:11" x14ac:dyDescent="0.3">
      <c r="A282" s="5"/>
      <c r="B282" s="5"/>
      <c r="C282" s="5"/>
      <c r="D282" s="5"/>
      <c r="E282" s="7"/>
      <c r="F282" s="5"/>
      <c r="G282" s="5"/>
      <c r="H282" s="7"/>
      <c r="I282" s="5"/>
      <c r="J282" s="5"/>
      <c r="K282" s="109"/>
    </row>
    <row r="283" spans="1:11" x14ac:dyDescent="0.3">
      <c r="A283" s="5"/>
      <c r="B283" s="5"/>
      <c r="C283" s="5"/>
      <c r="D283" s="5"/>
      <c r="E283" s="7"/>
      <c r="F283" s="5"/>
      <c r="G283" s="5"/>
      <c r="H283" s="7"/>
      <c r="I283" s="5"/>
      <c r="J283" s="5"/>
      <c r="K283" s="109"/>
    </row>
    <row r="284" spans="1:11" x14ac:dyDescent="0.3">
      <c r="A284" s="5"/>
      <c r="B284" s="5"/>
      <c r="C284" s="5"/>
      <c r="D284" s="5"/>
      <c r="E284" s="7"/>
      <c r="F284" s="5"/>
      <c r="G284" s="5"/>
      <c r="H284" s="7"/>
      <c r="I284" s="5"/>
      <c r="J284" s="5"/>
      <c r="K284" s="109"/>
    </row>
    <row r="285" spans="1:11" x14ac:dyDescent="0.3">
      <c r="A285" s="5"/>
      <c r="B285" s="5"/>
      <c r="C285" s="5"/>
      <c r="D285" s="5"/>
      <c r="E285" s="7"/>
      <c r="F285" s="5"/>
      <c r="G285" s="5"/>
      <c r="H285" s="7"/>
      <c r="I285" s="5"/>
      <c r="J285" s="5"/>
      <c r="K285" s="109"/>
    </row>
    <row r="286" spans="1:11" x14ac:dyDescent="0.3">
      <c r="A286" s="5"/>
      <c r="B286" s="5"/>
      <c r="C286" s="5"/>
      <c r="D286" s="5"/>
      <c r="E286" s="7"/>
      <c r="F286" s="5"/>
      <c r="G286" s="5"/>
      <c r="H286" s="7"/>
      <c r="I286" s="5"/>
      <c r="J286" s="5"/>
      <c r="K286" s="109"/>
    </row>
    <row r="287" spans="1:11" x14ac:dyDescent="0.3">
      <c r="A287" s="5"/>
      <c r="B287" s="5"/>
      <c r="C287" s="5"/>
      <c r="D287" s="5"/>
      <c r="E287" s="7"/>
      <c r="F287" s="5"/>
      <c r="G287" s="5"/>
      <c r="H287" s="7"/>
      <c r="I287" s="5"/>
      <c r="J287" s="5"/>
      <c r="K287" s="109"/>
    </row>
    <row r="288" spans="1:11" x14ac:dyDescent="0.3">
      <c r="A288" s="5"/>
      <c r="B288" s="5"/>
      <c r="C288" s="5"/>
      <c r="D288" s="5"/>
      <c r="E288" s="7"/>
      <c r="F288" s="5"/>
      <c r="G288" s="5"/>
      <c r="H288" s="7"/>
      <c r="I288" s="5"/>
      <c r="J288" s="5"/>
      <c r="K288" s="109"/>
    </row>
    <row r="289" spans="1:11" x14ac:dyDescent="0.3">
      <c r="A289" s="5"/>
      <c r="B289" s="5"/>
      <c r="C289" s="5"/>
      <c r="D289" s="5"/>
      <c r="E289" s="7"/>
      <c r="F289" s="5"/>
      <c r="G289" s="5"/>
      <c r="H289" s="7"/>
      <c r="I289" s="5"/>
      <c r="J289" s="5"/>
      <c r="K289" s="109"/>
    </row>
    <row r="290" spans="1:11" x14ac:dyDescent="0.3">
      <c r="A290" s="5"/>
      <c r="B290" s="5"/>
      <c r="C290" s="5"/>
      <c r="D290" s="5"/>
      <c r="E290" s="7"/>
      <c r="F290" s="5"/>
      <c r="G290" s="5"/>
      <c r="H290" s="7"/>
      <c r="I290" s="5"/>
      <c r="J290" s="5"/>
      <c r="K290" s="109"/>
    </row>
    <row r="291" spans="1:11" x14ac:dyDescent="0.3">
      <c r="A291" s="5"/>
      <c r="B291" s="5"/>
      <c r="C291" s="5"/>
      <c r="D291" s="5"/>
      <c r="E291" s="7"/>
      <c r="F291" s="5"/>
      <c r="G291" s="5"/>
      <c r="H291" s="7"/>
      <c r="I291" s="5"/>
      <c r="J291" s="5"/>
      <c r="K291" s="109"/>
    </row>
    <row r="292" spans="1:11" x14ac:dyDescent="0.3">
      <c r="A292" s="5"/>
      <c r="B292" s="5"/>
      <c r="C292" s="5"/>
      <c r="D292" s="5"/>
      <c r="E292" s="7"/>
      <c r="F292" s="5"/>
      <c r="G292" s="5"/>
      <c r="H292" s="7"/>
      <c r="I292" s="5"/>
      <c r="J292" s="5"/>
      <c r="K292" s="109"/>
    </row>
    <row r="293" spans="1:11" x14ac:dyDescent="0.3">
      <c r="A293" s="5"/>
      <c r="B293" s="5"/>
      <c r="C293" s="5"/>
      <c r="D293" s="5"/>
      <c r="E293" s="7"/>
      <c r="F293" s="5"/>
      <c r="G293" s="5"/>
      <c r="H293" s="7"/>
      <c r="I293" s="5"/>
      <c r="J293" s="5"/>
      <c r="K293" s="109"/>
    </row>
    <row r="294" spans="1:11" x14ac:dyDescent="0.3">
      <c r="A294" s="5"/>
      <c r="B294" s="5"/>
      <c r="C294" s="5"/>
      <c r="D294" s="5"/>
      <c r="E294" s="7"/>
      <c r="F294" s="5"/>
      <c r="G294" s="5"/>
      <c r="H294" s="7"/>
      <c r="I294" s="5"/>
      <c r="J294" s="5"/>
      <c r="K294" s="109"/>
    </row>
    <row r="295" spans="1:11" x14ac:dyDescent="0.3">
      <c r="A295" s="5"/>
      <c r="B295" s="5"/>
      <c r="C295" s="5"/>
      <c r="D295" s="5"/>
      <c r="E295" s="7"/>
      <c r="F295" s="5"/>
      <c r="G295" s="5"/>
      <c r="H295" s="7"/>
      <c r="I295" s="5"/>
      <c r="J295" s="5"/>
      <c r="K295" s="109"/>
    </row>
    <row r="296" spans="1:11" x14ac:dyDescent="0.3">
      <c r="A296" s="5"/>
      <c r="B296" s="5"/>
      <c r="C296" s="5"/>
      <c r="D296" s="5"/>
      <c r="E296" s="7"/>
      <c r="F296" s="5"/>
      <c r="G296" s="5"/>
      <c r="H296" s="7"/>
      <c r="I296" s="5"/>
      <c r="J296" s="5"/>
      <c r="K296" s="109"/>
    </row>
    <row r="297" spans="1:11" x14ac:dyDescent="0.3">
      <c r="A297" s="5"/>
      <c r="B297" s="5"/>
      <c r="C297" s="5"/>
      <c r="D297" s="5"/>
      <c r="E297" s="7"/>
      <c r="F297" s="5"/>
      <c r="G297" s="5"/>
      <c r="H297" s="7"/>
      <c r="I297" s="5"/>
      <c r="J297" s="5"/>
      <c r="K297" s="109"/>
    </row>
    <row r="298" spans="1:11" x14ac:dyDescent="0.3">
      <c r="A298" s="5"/>
      <c r="B298" s="5"/>
      <c r="C298" s="5"/>
      <c r="D298" s="5"/>
      <c r="E298" s="7"/>
      <c r="F298" s="5"/>
      <c r="G298" s="5"/>
      <c r="H298" s="7"/>
      <c r="I298" s="5"/>
      <c r="J298" s="5"/>
      <c r="K298" s="109"/>
    </row>
    <row r="299" spans="1:11" x14ac:dyDescent="0.3">
      <c r="A299" s="5"/>
      <c r="B299" s="5"/>
      <c r="C299" s="5"/>
      <c r="D299" s="5"/>
      <c r="E299" s="7"/>
      <c r="F299" s="5"/>
      <c r="G299" s="5"/>
      <c r="H299" s="7"/>
      <c r="I299" s="5"/>
      <c r="J299" s="5"/>
      <c r="K299" s="109"/>
    </row>
    <row r="300" spans="1:11" x14ac:dyDescent="0.3">
      <c r="A300" s="5"/>
      <c r="B300" s="5"/>
      <c r="C300" s="5"/>
      <c r="D300" s="5"/>
      <c r="E300" s="7"/>
      <c r="F300" s="5"/>
      <c r="G300" s="5"/>
      <c r="H300" s="7"/>
      <c r="I300" s="5"/>
      <c r="J300" s="5"/>
      <c r="K300" s="109"/>
    </row>
    <row r="301" spans="1:11" x14ac:dyDescent="0.3">
      <c r="A301" s="5"/>
      <c r="B301" s="5"/>
      <c r="C301" s="5"/>
      <c r="D301" s="5"/>
      <c r="E301" s="7"/>
      <c r="F301" s="5"/>
      <c r="G301" s="5"/>
      <c r="H301" s="7"/>
      <c r="I301" s="5"/>
      <c r="J301" s="5"/>
      <c r="K301" s="109"/>
    </row>
    <row r="302" spans="1:11" x14ac:dyDescent="0.3">
      <c r="A302" s="5"/>
      <c r="B302" s="5"/>
      <c r="C302" s="5"/>
      <c r="D302" s="5"/>
      <c r="E302" s="7"/>
      <c r="F302" s="5"/>
      <c r="G302" s="5"/>
      <c r="H302" s="7"/>
      <c r="I302" s="5"/>
      <c r="J302" s="5"/>
      <c r="K302" s="109"/>
    </row>
    <row r="303" spans="1:11" x14ac:dyDescent="0.3">
      <c r="A303" s="5"/>
      <c r="B303" s="5"/>
      <c r="C303" s="5"/>
      <c r="D303" s="5"/>
      <c r="E303" s="7"/>
      <c r="F303" s="5"/>
      <c r="G303" s="5"/>
      <c r="H303" s="7"/>
      <c r="I303" s="5"/>
      <c r="J303" s="5"/>
      <c r="K303" s="109"/>
    </row>
    <row r="304" spans="1:11" x14ac:dyDescent="0.3">
      <c r="A304" s="5"/>
      <c r="B304" s="5"/>
      <c r="C304" s="5"/>
      <c r="D304" s="5"/>
      <c r="E304" s="7"/>
      <c r="F304" s="5"/>
      <c r="G304" s="5"/>
      <c r="H304" s="7"/>
      <c r="I304" s="5"/>
      <c r="J304" s="5"/>
      <c r="K304" s="109"/>
    </row>
    <row r="305" spans="1:11" x14ac:dyDescent="0.3">
      <c r="A305" s="5"/>
      <c r="B305" s="5"/>
      <c r="C305" s="5"/>
      <c r="D305" s="5"/>
      <c r="E305" s="7"/>
      <c r="F305" s="5"/>
      <c r="G305" s="5"/>
      <c r="H305" s="7"/>
      <c r="I305" s="5"/>
      <c r="J305" s="5"/>
      <c r="K305" s="109"/>
    </row>
    <row r="306" spans="1:11" x14ac:dyDescent="0.3">
      <c r="A306" s="5"/>
      <c r="B306" s="5"/>
      <c r="C306" s="5"/>
      <c r="D306" s="5"/>
      <c r="E306" s="7"/>
      <c r="F306" s="5"/>
      <c r="G306" s="5"/>
      <c r="H306" s="7"/>
      <c r="I306" s="5"/>
      <c r="J306" s="5"/>
      <c r="K306" s="109"/>
    </row>
    <row r="307" spans="1:11" x14ac:dyDescent="0.3">
      <c r="A307" s="5"/>
      <c r="B307" s="5"/>
      <c r="C307" s="5"/>
      <c r="D307" s="5"/>
      <c r="E307" s="7"/>
      <c r="F307" s="5"/>
      <c r="G307" s="5"/>
      <c r="H307" s="7"/>
      <c r="I307" s="5"/>
      <c r="J307" s="5"/>
      <c r="K307" s="109"/>
    </row>
    <row r="308" spans="1:11" x14ac:dyDescent="0.3">
      <c r="A308" s="5"/>
      <c r="B308" s="5"/>
      <c r="C308" s="5"/>
      <c r="D308" s="5"/>
      <c r="E308" s="7"/>
      <c r="F308" s="5"/>
      <c r="G308" s="5"/>
      <c r="H308" s="7"/>
      <c r="I308" s="5"/>
      <c r="J308" s="5"/>
      <c r="K308" s="109"/>
    </row>
    <row r="309" spans="1:11" x14ac:dyDescent="0.3">
      <c r="A309" s="5"/>
      <c r="B309" s="5"/>
      <c r="C309" s="5"/>
      <c r="D309" s="5"/>
      <c r="E309" s="7"/>
      <c r="F309" s="5"/>
      <c r="G309" s="5"/>
      <c r="H309" s="7"/>
      <c r="I309" s="5"/>
      <c r="J309" s="5"/>
      <c r="K309" s="109"/>
    </row>
    <row r="310" spans="1:11" x14ac:dyDescent="0.3">
      <c r="A310" s="5"/>
      <c r="B310" s="5"/>
      <c r="C310" s="5"/>
      <c r="D310" s="5"/>
      <c r="E310" s="7"/>
      <c r="F310" s="5"/>
      <c r="G310" s="5"/>
      <c r="H310" s="7"/>
      <c r="I310" s="5"/>
      <c r="J310" s="5"/>
      <c r="K310" s="109"/>
    </row>
    <row r="311" spans="1:11" x14ac:dyDescent="0.3">
      <c r="A311" s="5"/>
      <c r="B311" s="5"/>
      <c r="C311" s="5"/>
      <c r="D311" s="5"/>
      <c r="E311" s="7"/>
      <c r="F311" s="5"/>
      <c r="G311" s="5"/>
      <c r="H311" s="7"/>
      <c r="I311" s="5"/>
      <c r="J311" s="5"/>
      <c r="K311" s="109"/>
    </row>
    <row r="312" spans="1:11" x14ac:dyDescent="0.3">
      <c r="A312" s="5"/>
      <c r="B312" s="5"/>
      <c r="C312" s="5"/>
      <c r="D312" s="5"/>
      <c r="E312" s="7"/>
      <c r="F312" s="5"/>
      <c r="G312" s="5"/>
      <c r="H312" s="7"/>
      <c r="I312" s="5"/>
      <c r="J312" s="5"/>
      <c r="K312" s="109"/>
    </row>
    <row r="313" spans="1:11" x14ac:dyDescent="0.3">
      <c r="A313" s="5"/>
      <c r="B313" s="5"/>
      <c r="C313" s="5"/>
      <c r="D313" s="5"/>
      <c r="E313" s="7"/>
      <c r="F313" s="5"/>
      <c r="G313" s="5"/>
      <c r="H313" s="7"/>
      <c r="I313" s="5"/>
      <c r="J313" s="5"/>
      <c r="K313" s="109"/>
    </row>
    <row r="314" spans="1:11" x14ac:dyDescent="0.3">
      <c r="A314" s="5"/>
      <c r="B314" s="5"/>
      <c r="C314" s="5"/>
      <c r="D314" s="5"/>
      <c r="E314" s="7"/>
      <c r="F314" s="5"/>
      <c r="G314" s="5"/>
      <c r="H314" s="7"/>
      <c r="I314" s="5"/>
      <c r="J314" s="5"/>
      <c r="K314" s="109"/>
    </row>
    <row r="315" spans="1:11" x14ac:dyDescent="0.3">
      <c r="A315" s="5"/>
      <c r="B315" s="5"/>
      <c r="C315" s="5"/>
      <c r="D315" s="5"/>
      <c r="E315" s="7"/>
      <c r="F315" s="5"/>
      <c r="G315" s="5"/>
      <c r="H315" s="7"/>
      <c r="I315" s="5"/>
      <c r="J315" s="5"/>
      <c r="K315" s="109"/>
    </row>
    <row r="316" spans="1:11" x14ac:dyDescent="0.3">
      <c r="A316" s="5"/>
      <c r="B316" s="5"/>
      <c r="C316" s="5"/>
      <c r="D316" s="5"/>
      <c r="E316" s="7"/>
      <c r="F316" s="5"/>
      <c r="G316" s="5"/>
      <c r="H316" s="7"/>
      <c r="I316" s="5"/>
      <c r="J316" s="5"/>
      <c r="K316" s="109"/>
    </row>
    <row r="317" spans="1:11" x14ac:dyDescent="0.3">
      <c r="A317" s="5"/>
      <c r="B317" s="5"/>
      <c r="C317" s="5"/>
      <c r="D317" s="5"/>
      <c r="E317" s="7"/>
      <c r="F317" s="5"/>
      <c r="G317" s="5"/>
      <c r="H317" s="7"/>
      <c r="I317" s="5"/>
      <c r="J317" s="5"/>
      <c r="K317" s="109"/>
    </row>
    <row r="318" spans="1:11" x14ac:dyDescent="0.3">
      <c r="A318" s="5"/>
      <c r="B318" s="5"/>
      <c r="C318" s="5"/>
      <c r="D318" s="5"/>
      <c r="E318" s="7"/>
      <c r="F318" s="5"/>
      <c r="G318" s="5"/>
      <c r="H318" s="7"/>
      <c r="I318" s="5"/>
      <c r="J318" s="5"/>
      <c r="K318" s="109"/>
    </row>
    <row r="319" spans="1:11" x14ac:dyDescent="0.3">
      <c r="A319" s="5"/>
      <c r="B319" s="5"/>
      <c r="C319" s="5"/>
      <c r="D319" s="5"/>
      <c r="E319" s="7"/>
      <c r="F319" s="5"/>
      <c r="G319" s="5"/>
      <c r="H319" s="7"/>
      <c r="I319" s="5"/>
      <c r="J319" s="5"/>
      <c r="K319" s="109"/>
    </row>
    <row r="320" spans="1:11" x14ac:dyDescent="0.3">
      <c r="A320" s="5"/>
      <c r="B320" s="5"/>
      <c r="C320" s="5"/>
      <c r="D320" s="5"/>
      <c r="E320" s="7"/>
      <c r="F320" s="5"/>
      <c r="G320" s="5"/>
      <c r="H320" s="7"/>
      <c r="I320" s="5"/>
      <c r="J320" s="5"/>
      <c r="K320" s="109"/>
    </row>
    <row r="321" spans="1:11" x14ac:dyDescent="0.3">
      <c r="A321" s="5"/>
      <c r="B321" s="5"/>
      <c r="C321" s="5"/>
      <c r="D321" s="5"/>
      <c r="E321" s="7"/>
      <c r="F321" s="5"/>
      <c r="G321" s="5"/>
      <c r="H321" s="7"/>
      <c r="I321" s="5"/>
      <c r="J321" s="5"/>
      <c r="K321" s="109"/>
    </row>
    <row r="322" spans="1:11" x14ac:dyDescent="0.3">
      <c r="A322" s="5"/>
      <c r="B322" s="5"/>
      <c r="C322" s="5"/>
      <c r="D322" s="5"/>
      <c r="E322" s="7"/>
      <c r="F322" s="5"/>
      <c r="G322" s="5"/>
      <c r="H322" s="7"/>
      <c r="I322" s="5"/>
      <c r="J322" s="5"/>
      <c r="K322" s="109"/>
    </row>
    <row r="323" spans="1:11" x14ac:dyDescent="0.3">
      <c r="A323" s="5"/>
      <c r="B323" s="5"/>
      <c r="C323" s="5"/>
      <c r="D323" s="5"/>
      <c r="E323" s="7"/>
      <c r="F323" s="5"/>
      <c r="G323" s="5"/>
      <c r="H323" s="7"/>
      <c r="I323" s="5"/>
      <c r="J323" s="5"/>
      <c r="K323" s="109"/>
    </row>
    <row r="324" spans="1:11" x14ac:dyDescent="0.3">
      <c r="A324" s="5"/>
      <c r="B324" s="5"/>
      <c r="C324" s="5"/>
      <c r="D324" s="5"/>
      <c r="E324" s="7"/>
      <c r="F324" s="5"/>
      <c r="G324" s="5"/>
      <c r="H324" s="7"/>
      <c r="I324" s="5"/>
      <c r="J324" s="5"/>
      <c r="K324" s="109"/>
    </row>
    <row r="325" spans="1:11" x14ac:dyDescent="0.3">
      <c r="A325" s="5"/>
      <c r="B325" s="5"/>
      <c r="C325" s="5"/>
      <c r="D325" s="5"/>
      <c r="E325" s="7"/>
      <c r="F325" s="5"/>
      <c r="G325" s="5"/>
      <c r="H325" s="7"/>
      <c r="I325" s="5"/>
      <c r="J325" s="5"/>
      <c r="K325" s="109"/>
    </row>
    <row r="326" spans="1:11" x14ac:dyDescent="0.3">
      <c r="A326" s="5"/>
      <c r="B326" s="5"/>
      <c r="C326" s="5"/>
      <c r="D326" s="5"/>
      <c r="E326" s="7"/>
      <c r="F326" s="5"/>
      <c r="G326" s="5"/>
      <c r="H326" s="7"/>
      <c r="I326" s="5"/>
      <c r="J326" s="5"/>
      <c r="K326" s="109"/>
    </row>
    <row r="327" spans="1:11" x14ac:dyDescent="0.3">
      <c r="A327" s="5"/>
      <c r="B327" s="5"/>
      <c r="C327" s="5"/>
      <c r="D327" s="5"/>
      <c r="E327" s="7"/>
      <c r="F327" s="5"/>
      <c r="G327" s="5"/>
      <c r="H327" s="7"/>
      <c r="I327" s="5"/>
      <c r="J327" s="5"/>
      <c r="K327" s="109"/>
    </row>
    <row r="328" spans="1:11" x14ac:dyDescent="0.3">
      <c r="A328" s="5"/>
      <c r="B328" s="5"/>
      <c r="C328" s="5"/>
      <c r="D328" s="5"/>
      <c r="E328" s="7"/>
      <c r="F328" s="5"/>
      <c r="G328" s="5"/>
      <c r="H328" s="7"/>
      <c r="I328" s="5"/>
      <c r="J328" s="5"/>
      <c r="K328" s="109"/>
    </row>
    <row r="329" spans="1:11" x14ac:dyDescent="0.3">
      <c r="A329" s="5"/>
      <c r="B329" s="5"/>
      <c r="C329" s="5"/>
      <c r="D329" s="5"/>
      <c r="E329" s="7"/>
      <c r="F329" s="5"/>
      <c r="G329" s="5"/>
      <c r="H329" s="7"/>
      <c r="I329" s="5"/>
      <c r="J329" s="5"/>
      <c r="K329" s="109"/>
    </row>
    <row r="330" spans="1:11" x14ac:dyDescent="0.3">
      <c r="A330" s="5"/>
      <c r="B330" s="5"/>
      <c r="C330" s="5"/>
      <c r="D330" s="5"/>
      <c r="E330" s="7"/>
      <c r="F330" s="5"/>
      <c r="G330" s="5"/>
      <c r="H330" s="7"/>
      <c r="I330" s="5"/>
      <c r="J330" s="5"/>
      <c r="K330" s="109"/>
    </row>
    <row r="331" spans="1:11" x14ac:dyDescent="0.3">
      <c r="A331" s="5"/>
      <c r="B331" s="5"/>
      <c r="C331" s="5"/>
      <c r="D331" s="5"/>
      <c r="E331" s="7"/>
      <c r="F331" s="5"/>
      <c r="G331" s="5"/>
      <c r="H331" s="7"/>
      <c r="I331" s="5"/>
      <c r="J331" s="5"/>
      <c r="K331" s="109"/>
    </row>
    <row r="332" spans="1:11" x14ac:dyDescent="0.3">
      <c r="A332" s="5"/>
      <c r="B332" s="5"/>
      <c r="C332" s="5"/>
      <c r="D332" s="5"/>
      <c r="E332" s="7"/>
      <c r="F332" s="5"/>
      <c r="G332" s="5"/>
      <c r="H332" s="7"/>
      <c r="I332" s="5"/>
      <c r="J332" s="5"/>
      <c r="K332" s="109"/>
    </row>
    <row r="333" spans="1:11" x14ac:dyDescent="0.3">
      <c r="A333" s="5"/>
      <c r="B333" s="5"/>
      <c r="C333" s="5"/>
      <c r="D333" s="5"/>
      <c r="E333" s="7"/>
      <c r="F333" s="5"/>
      <c r="G333" s="5"/>
      <c r="H333" s="7"/>
      <c r="I333" s="5"/>
      <c r="J333" s="5"/>
      <c r="K333" s="109"/>
    </row>
    <row r="334" spans="1:11" x14ac:dyDescent="0.3">
      <c r="A334" s="5"/>
      <c r="B334" s="5"/>
      <c r="C334" s="5"/>
      <c r="D334" s="5"/>
      <c r="E334" s="7"/>
      <c r="F334" s="5"/>
      <c r="G334" s="5"/>
      <c r="H334" s="7"/>
      <c r="I334" s="5"/>
      <c r="J334" s="5"/>
      <c r="K334" s="109"/>
    </row>
    <row r="335" spans="1:11" x14ac:dyDescent="0.3">
      <c r="A335" s="5"/>
      <c r="B335" s="5"/>
      <c r="C335" s="5"/>
      <c r="D335" s="5"/>
      <c r="E335" s="7"/>
      <c r="F335" s="5"/>
      <c r="G335" s="5"/>
      <c r="H335" s="7"/>
      <c r="I335" s="5"/>
      <c r="J335" s="5"/>
      <c r="K335" s="109"/>
    </row>
    <row r="336" spans="1:11" x14ac:dyDescent="0.3">
      <c r="A336" s="5"/>
      <c r="B336" s="5"/>
      <c r="C336" s="5"/>
      <c r="D336" s="5"/>
      <c r="E336" s="7"/>
      <c r="F336" s="5"/>
      <c r="G336" s="5"/>
      <c r="H336" s="7"/>
      <c r="I336" s="5"/>
      <c r="J336" s="5"/>
      <c r="K336" s="109"/>
    </row>
    <row r="337" spans="1:11" x14ac:dyDescent="0.3">
      <c r="A337" s="5"/>
      <c r="B337" s="5"/>
      <c r="C337" s="5"/>
      <c r="D337" s="5"/>
      <c r="E337" s="7"/>
      <c r="F337" s="5"/>
      <c r="G337" s="5"/>
      <c r="H337" s="7"/>
      <c r="I337" s="5"/>
      <c r="J337" s="5"/>
      <c r="K337" s="109"/>
    </row>
    <row r="338" spans="1:11" x14ac:dyDescent="0.3">
      <c r="A338" s="5"/>
      <c r="B338" s="5"/>
      <c r="C338" s="5"/>
      <c r="D338" s="5"/>
      <c r="E338" s="7"/>
      <c r="F338" s="5"/>
      <c r="G338" s="5"/>
      <c r="H338" s="7"/>
      <c r="I338" s="5"/>
      <c r="J338" s="5"/>
      <c r="K338" s="109"/>
    </row>
    <row r="339" spans="1:11" x14ac:dyDescent="0.3">
      <c r="A339" s="5"/>
      <c r="B339" s="5"/>
      <c r="C339" s="5"/>
      <c r="D339" s="5"/>
      <c r="E339" s="7"/>
      <c r="F339" s="5"/>
      <c r="G339" s="5"/>
      <c r="H339" s="7"/>
      <c r="I339" s="5"/>
      <c r="J339" s="5"/>
      <c r="K339" s="109"/>
    </row>
    <row r="340" spans="1:11" x14ac:dyDescent="0.3">
      <c r="A340" s="5"/>
      <c r="B340" s="5"/>
      <c r="C340" s="5"/>
      <c r="D340" s="5"/>
      <c r="E340" s="7"/>
      <c r="F340" s="5"/>
      <c r="G340" s="5"/>
      <c r="H340" s="7"/>
      <c r="I340" s="5"/>
      <c r="J340" s="5"/>
      <c r="K340" s="109"/>
    </row>
    <row r="341" spans="1:11" x14ac:dyDescent="0.3">
      <c r="A341" s="5"/>
      <c r="B341" s="5"/>
      <c r="C341" s="5"/>
      <c r="D341" s="5"/>
      <c r="E341" s="7"/>
      <c r="F341" s="5"/>
      <c r="G341" s="5"/>
      <c r="H341" s="7"/>
      <c r="I341" s="5"/>
      <c r="J341" s="5"/>
      <c r="K341" s="109"/>
    </row>
    <row r="342" spans="1:11" x14ac:dyDescent="0.3">
      <c r="A342" s="5"/>
      <c r="B342" s="5"/>
      <c r="C342" s="5"/>
      <c r="D342" s="5"/>
      <c r="E342" s="7"/>
      <c r="F342" s="5"/>
      <c r="G342" s="5"/>
      <c r="H342" s="7"/>
      <c r="I342" s="5"/>
      <c r="J342" s="5"/>
      <c r="K342" s="109"/>
    </row>
    <row r="343" spans="1:11" x14ac:dyDescent="0.3">
      <c r="A343" s="5"/>
      <c r="B343" s="5"/>
      <c r="C343" s="5"/>
      <c r="D343" s="5"/>
      <c r="E343" s="7"/>
      <c r="F343" s="5"/>
      <c r="G343" s="5"/>
      <c r="H343" s="7"/>
      <c r="I343" s="5"/>
      <c r="J343" s="5"/>
      <c r="K343" s="109"/>
    </row>
    <row r="344" spans="1:11" x14ac:dyDescent="0.3">
      <c r="A344" s="5"/>
      <c r="B344" s="5"/>
      <c r="C344" s="5"/>
      <c r="D344" s="5"/>
      <c r="E344" s="7"/>
      <c r="F344" s="5"/>
      <c r="G344" s="5"/>
      <c r="H344" s="7"/>
      <c r="I344" s="5"/>
      <c r="J344" s="5"/>
      <c r="K344" s="109"/>
    </row>
    <row r="345" spans="1:11" x14ac:dyDescent="0.3">
      <c r="A345" s="5"/>
      <c r="B345" s="5"/>
      <c r="C345" s="5"/>
      <c r="D345" s="5"/>
      <c r="E345" s="7"/>
      <c r="F345" s="5"/>
      <c r="G345" s="5"/>
      <c r="H345" s="7"/>
      <c r="I345" s="5"/>
      <c r="J345" s="5"/>
      <c r="K345" s="109"/>
    </row>
    <row r="346" spans="1:11" x14ac:dyDescent="0.3">
      <c r="A346" s="5"/>
      <c r="B346" s="5"/>
      <c r="C346" s="5"/>
      <c r="D346" s="5"/>
      <c r="E346" s="7"/>
      <c r="F346" s="5"/>
      <c r="G346" s="5"/>
      <c r="H346" s="7"/>
      <c r="I346" s="5"/>
      <c r="J346" s="5"/>
      <c r="K346" s="109"/>
    </row>
    <row r="347" spans="1:11" x14ac:dyDescent="0.3">
      <c r="A347" s="5"/>
      <c r="B347" s="5"/>
      <c r="C347" s="5"/>
      <c r="D347" s="5"/>
      <c r="E347" s="7"/>
      <c r="F347" s="5"/>
      <c r="G347" s="5"/>
      <c r="H347" s="7"/>
      <c r="I347" s="5"/>
      <c r="J347" s="5"/>
      <c r="K347" s="109"/>
    </row>
    <row r="348" spans="1:11" x14ac:dyDescent="0.3">
      <c r="A348" s="5"/>
      <c r="B348" s="5"/>
      <c r="C348" s="5"/>
      <c r="D348" s="5"/>
      <c r="E348" s="7"/>
      <c r="F348" s="5"/>
      <c r="G348" s="5"/>
      <c r="H348" s="7"/>
      <c r="I348" s="5"/>
      <c r="J348" s="5"/>
      <c r="K348" s="109"/>
    </row>
    <row r="349" spans="1:11" x14ac:dyDescent="0.3">
      <c r="A349" s="5"/>
      <c r="B349" s="5"/>
      <c r="C349" s="5"/>
      <c r="D349" s="5"/>
      <c r="E349" s="7"/>
      <c r="F349" s="5"/>
      <c r="G349" s="5"/>
      <c r="H349" s="7"/>
      <c r="I349" s="5"/>
      <c r="J349" s="5"/>
      <c r="K349" s="109"/>
    </row>
    <row r="350" spans="1:11" x14ac:dyDescent="0.3">
      <c r="A350" s="5"/>
      <c r="B350" s="5"/>
      <c r="C350" s="5"/>
      <c r="D350" s="5"/>
      <c r="E350" s="7"/>
      <c r="F350" s="5"/>
      <c r="G350" s="5"/>
      <c r="H350" s="7"/>
      <c r="I350" s="5"/>
      <c r="J350" s="5"/>
      <c r="K350" s="109"/>
    </row>
    <row r="351" spans="1:11" x14ac:dyDescent="0.3">
      <c r="A351" s="5"/>
      <c r="B351" s="5"/>
      <c r="C351" s="5"/>
      <c r="D351" s="5"/>
      <c r="E351" s="7"/>
      <c r="F351" s="5"/>
      <c r="G351" s="5"/>
      <c r="H351" s="7"/>
      <c r="I351" s="5"/>
      <c r="J351" s="5"/>
      <c r="K351" s="109"/>
    </row>
    <row r="352" spans="1:11" x14ac:dyDescent="0.3">
      <c r="A352" s="5"/>
      <c r="B352" s="5"/>
      <c r="C352" s="5"/>
      <c r="D352" s="5"/>
      <c r="E352" s="7"/>
      <c r="F352" s="5"/>
      <c r="G352" s="5"/>
      <c r="H352" s="7"/>
      <c r="I352" s="5"/>
      <c r="J352" s="5"/>
      <c r="K352" s="109"/>
    </row>
    <row r="353" spans="1:11" x14ac:dyDescent="0.3">
      <c r="A353" s="5"/>
      <c r="B353" s="5"/>
      <c r="C353" s="5"/>
      <c r="D353" s="5"/>
      <c r="E353" s="7"/>
      <c r="F353" s="5"/>
      <c r="G353" s="5"/>
      <c r="H353" s="7"/>
      <c r="I353" s="5"/>
      <c r="J353" s="5"/>
      <c r="K353" s="109"/>
    </row>
    <row r="354" spans="1:11" x14ac:dyDescent="0.3">
      <c r="A354" s="5"/>
      <c r="B354" s="5"/>
      <c r="C354" s="5"/>
      <c r="D354" s="5"/>
      <c r="E354" s="7"/>
      <c r="F354" s="5"/>
      <c r="G354" s="5"/>
      <c r="H354" s="7"/>
      <c r="I354" s="5"/>
      <c r="J354" s="5"/>
      <c r="K354" s="109"/>
    </row>
    <row r="355" spans="1:11" x14ac:dyDescent="0.3">
      <c r="A355" s="5"/>
      <c r="B355" s="5"/>
      <c r="C355" s="5"/>
      <c r="D355" s="5"/>
      <c r="E355" s="7"/>
      <c r="F355" s="5"/>
      <c r="G355" s="5"/>
      <c r="H355" s="7"/>
      <c r="I355" s="5"/>
      <c r="J355" s="5"/>
      <c r="K355" s="109"/>
    </row>
    <row r="356" spans="1:11" x14ac:dyDescent="0.3">
      <c r="A356" s="5"/>
      <c r="B356" s="5"/>
      <c r="C356" s="5"/>
      <c r="D356" s="5"/>
      <c r="E356" s="7"/>
      <c r="F356" s="5"/>
      <c r="G356" s="5"/>
      <c r="H356" s="7"/>
      <c r="I356" s="5"/>
      <c r="J356" s="5"/>
      <c r="K356" s="109"/>
    </row>
    <row r="357" spans="1:11" x14ac:dyDescent="0.3">
      <c r="A357" s="5"/>
      <c r="B357" s="5"/>
      <c r="C357" s="5"/>
      <c r="D357" s="5"/>
      <c r="E357" s="7"/>
      <c r="F357" s="5"/>
      <c r="G357" s="5"/>
      <c r="H357" s="7"/>
      <c r="I357" s="5"/>
      <c r="J357" s="5"/>
      <c r="K357" s="109"/>
    </row>
    <row r="358" spans="1:11" x14ac:dyDescent="0.3">
      <c r="A358" s="5"/>
      <c r="B358" s="5"/>
      <c r="C358" s="5"/>
      <c r="D358" s="5"/>
      <c r="E358" s="7"/>
      <c r="F358" s="5"/>
      <c r="G358" s="5"/>
      <c r="H358" s="7"/>
      <c r="I358" s="5"/>
      <c r="J358" s="5"/>
      <c r="K358" s="109"/>
    </row>
    <row r="359" spans="1:11" x14ac:dyDescent="0.3">
      <c r="A359" s="5"/>
      <c r="B359" s="5"/>
      <c r="C359" s="5"/>
      <c r="D359" s="5"/>
      <c r="E359" s="7"/>
      <c r="F359" s="5"/>
      <c r="G359" s="5"/>
      <c r="H359" s="7"/>
      <c r="I359" s="5"/>
      <c r="J359" s="5"/>
      <c r="K359" s="109"/>
    </row>
    <row r="360" spans="1:11" x14ac:dyDescent="0.3">
      <c r="A360" s="5"/>
      <c r="B360" s="5"/>
      <c r="C360" s="5"/>
      <c r="D360" s="5"/>
      <c r="E360" s="7"/>
      <c r="F360" s="5"/>
      <c r="G360" s="5"/>
      <c r="H360" s="7"/>
      <c r="I360" s="5"/>
      <c r="J360" s="5"/>
      <c r="K360" s="109"/>
    </row>
    <row r="361" spans="1:11" x14ac:dyDescent="0.3">
      <c r="A361" s="5"/>
      <c r="B361" s="5"/>
      <c r="C361" s="5"/>
      <c r="D361" s="5"/>
      <c r="E361" s="7"/>
      <c r="F361" s="5"/>
      <c r="G361" s="5"/>
      <c r="H361" s="7"/>
      <c r="I361" s="5"/>
      <c r="J361" s="5"/>
      <c r="K361" s="109"/>
    </row>
    <row r="362" spans="1:11" x14ac:dyDescent="0.3">
      <c r="A362" s="5"/>
      <c r="B362" s="5"/>
      <c r="C362" s="5"/>
      <c r="D362" s="5"/>
      <c r="E362" s="7"/>
      <c r="F362" s="5"/>
      <c r="G362" s="5"/>
      <c r="H362" s="7"/>
      <c r="I362" s="5"/>
      <c r="J362" s="5"/>
      <c r="K362" s="109"/>
    </row>
    <row r="363" spans="1:11" x14ac:dyDescent="0.3">
      <c r="A363" s="5"/>
      <c r="B363" s="5"/>
      <c r="C363" s="5"/>
      <c r="D363" s="5"/>
      <c r="E363" s="7"/>
      <c r="F363" s="5"/>
      <c r="G363" s="5"/>
      <c r="H363" s="7"/>
      <c r="I363" s="5"/>
      <c r="J363" s="5"/>
      <c r="K363" s="109"/>
    </row>
    <row r="364" spans="1:11" x14ac:dyDescent="0.3">
      <c r="A364" s="5"/>
      <c r="B364" s="5"/>
      <c r="C364" s="5"/>
      <c r="D364" s="5"/>
      <c r="E364" s="7"/>
      <c r="F364" s="5"/>
      <c r="G364" s="5"/>
      <c r="H364" s="7"/>
      <c r="I364" s="5"/>
      <c r="J364" s="5"/>
      <c r="K364" s="109"/>
    </row>
    <row r="365" spans="1:11" x14ac:dyDescent="0.3">
      <c r="A365" s="5"/>
      <c r="B365" s="5"/>
      <c r="C365" s="5"/>
      <c r="D365" s="5"/>
      <c r="E365" s="7"/>
      <c r="F365" s="5"/>
      <c r="G365" s="5"/>
      <c r="H365" s="7"/>
      <c r="I365" s="5"/>
      <c r="J365" s="5"/>
      <c r="K365" s="109"/>
    </row>
    <row r="366" spans="1:11" x14ac:dyDescent="0.3">
      <c r="A366" s="5"/>
      <c r="B366" s="5"/>
      <c r="C366" s="5"/>
      <c r="D366" s="5"/>
      <c r="E366" s="7"/>
      <c r="F366" s="5"/>
      <c r="G366" s="5"/>
      <c r="H366" s="7"/>
      <c r="I366" s="5"/>
      <c r="J366" s="5"/>
      <c r="K366" s="109"/>
    </row>
    <row r="367" spans="1:11" x14ac:dyDescent="0.3">
      <c r="A367" s="5"/>
      <c r="B367" s="5"/>
      <c r="C367" s="5"/>
      <c r="D367" s="5"/>
      <c r="E367" s="7"/>
      <c r="F367" s="5"/>
      <c r="G367" s="5"/>
      <c r="H367" s="7"/>
      <c r="I367" s="5"/>
      <c r="J367" s="5"/>
      <c r="K367" s="109"/>
    </row>
    <row r="368" spans="1:11" x14ac:dyDescent="0.3">
      <c r="A368" s="5"/>
      <c r="B368" s="5"/>
      <c r="C368" s="5"/>
      <c r="D368" s="5"/>
      <c r="E368" s="7"/>
      <c r="F368" s="5"/>
      <c r="G368" s="5"/>
      <c r="H368" s="7"/>
      <c r="I368" s="5"/>
      <c r="J368" s="5"/>
      <c r="K368" s="109"/>
    </row>
    <row r="369" spans="1:11" x14ac:dyDescent="0.3">
      <c r="A369" s="5"/>
      <c r="B369" s="5"/>
      <c r="C369" s="5"/>
      <c r="D369" s="5"/>
      <c r="E369" s="7"/>
      <c r="F369" s="5"/>
      <c r="G369" s="5"/>
      <c r="H369" s="7"/>
      <c r="I369" s="5"/>
      <c r="J369" s="5"/>
      <c r="K369" s="109"/>
    </row>
    <row r="370" spans="1:11" x14ac:dyDescent="0.3">
      <c r="A370" s="5"/>
      <c r="B370" s="5"/>
      <c r="C370" s="5"/>
      <c r="D370" s="5"/>
      <c r="E370" s="7"/>
      <c r="F370" s="5"/>
      <c r="G370" s="5"/>
      <c r="H370" s="7"/>
      <c r="I370" s="5"/>
      <c r="J370" s="5"/>
      <c r="K370" s="109"/>
    </row>
    <row r="371" spans="1:11" x14ac:dyDescent="0.3">
      <c r="A371" s="5"/>
      <c r="B371" s="5"/>
      <c r="C371" s="5"/>
      <c r="D371" s="5"/>
      <c r="E371" s="7"/>
      <c r="F371" s="5"/>
      <c r="G371" s="5"/>
      <c r="H371" s="7"/>
      <c r="I371" s="5"/>
      <c r="J371" s="5"/>
      <c r="K371" s="109"/>
    </row>
    <row r="372" spans="1:11" x14ac:dyDescent="0.3">
      <c r="A372" s="5"/>
      <c r="B372" s="5"/>
      <c r="C372" s="5"/>
      <c r="D372" s="5"/>
      <c r="E372" s="7"/>
      <c r="F372" s="5"/>
      <c r="G372" s="5"/>
      <c r="H372" s="7"/>
      <c r="I372" s="5"/>
      <c r="J372" s="5"/>
      <c r="K372" s="109"/>
    </row>
    <row r="373" spans="1:11" x14ac:dyDescent="0.3">
      <c r="A373" s="5"/>
      <c r="B373" s="5"/>
      <c r="C373" s="5"/>
      <c r="D373" s="5"/>
      <c r="E373" s="7"/>
      <c r="F373" s="5"/>
      <c r="G373" s="5"/>
      <c r="H373" s="7"/>
      <c r="I373" s="5"/>
      <c r="J373" s="5"/>
      <c r="K373" s="109"/>
    </row>
    <row r="374" spans="1:11" x14ac:dyDescent="0.3">
      <c r="A374" s="5"/>
      <c r="B374" s="5"/>
      <c r="C374" s="5"/>
      <c r="D374" s="5"/>
      <c r="E374" s="7"/>
      <c r="F374" s="5"/>
      <c r="G374" s="5"/>
      <c r="H374" s="7"/>
      <c r="I374" s="5"/>
      <c r="J374" s="5"/>
      <c r="K374" s="109"/>
    </row>
    <row r="375" spans="1:11" x14ac:dyDescent="0.3">
      <c r="A375" s="5"/>
      <c r="B375" s="5"/>
      <c r="C375" s="5"/>
      <c r="D375" s="5"/>
      <c r="E375" s="7"/>
      <c r="F375" s="5"/>
      <c r="G375" s="5"/>
      <c r="H375" s="7"/>
      <c r="I375" s="5"/>
      <c r="J375" s="5"/>
      <c r="K375" s="109"/>
    </row>
    <row r="376" spans="1:11" x14ac:dyDescent="0.3">
      <c r="A376" s="5"/>
      <c r="B376" s="5"/>
      <c r="C376" s="5"/>
      <c r="D376" s="5"/>
      <c r="E376" s="7"/>
      <c r="F376" s="5"/>
      <c r="G376" s="5"/>
      <c r="H376" s="7"/>
      <c r="I376" s="5"/>
      <c r="J376" s="5"/>
      <c r="K376" s="109"/>
    </row>
    <row r="377" spans="1:11" x14ac:dyDescent="0.3">
      <c r="A377" s="5"/>
      <c r="B377" s="5"/>
      <c r="C377" s="5"/>
      <c r="D377" s="5"/>
      <c r="E377" s="7"/>
      <c r="F377" s="5"/>
      <c r="G377" s="5"/>
      <c r="H377" s="7"/>
      <c r="I377" s="5"/>
      <c r="J377" s="5"/>
      <c r="K377" s="109"/>
    </row>
    <row r="378" spans="1:11" x14ac:dyDescent="0.3">
      <c r="A378" s="5"/>
      <c r="B378" s="5"/>
      <c r="C378" s="5"/>
      <c r="D378" s="5"/>
      <c r="E378" s="7"/>
      <c r="F378" s="5"/>
      <c r="G378" s="5"/>
      <c r="H378" s="7"/>
      <c r="I378" s="5"/>
      <c r="J378" s="5"/>
      <c r="K378" s="109"/>
    </row>
    <row r="379" spans="1:11" x14ac:dyDescent="0.3">
      <c r="A379" s="5"/>
      <c r="B379" s="5"/>
      <c r="C379" s="5"/>
      <c r="D379" s="5"/>
      <c r="E379" s="7"/>
      <c r="F379" s="5"/>
      <c r="G379" s="5"/>
      <c r="H379" s="7"/>
      <c r="I379" s="5"/>
      <c r="J379" s="5"/>
      <c r="K379" s="109"/>
    </row>
    <row r="380" spans="1:11" x14ac:dyDescent="0.3">
      <c r="A380" s="5"/>
      <c r="B380" s="5"/>
      <c r="C380" s="5"/>
      <c r="D380" s="5"/>
      <c r="E380" s="7"/>
      <c r="F380" s="5"/>
      <c r="G380" s="5"/>
      <c r="H380" s="7"/>
      <c r="I380" s="5"/>
      <c r="J380" s="5"/>
      <c r="K380" s="109"/>
    </row>
    <row r="381" spans="1:11" x14ac:dyDescent="0.3">
      <c r="A381" s="5"/>
      <c r="B381" s="5"/>
      <c r="C381" s="5"/>
      <c r="D381" s="5"/>
      <c r="E381" s="7"/>
      <c r="F381" s="5"/>
      <c r="G381" s="5"/>
      <c r="H381" s="7"/>
      <c r="I381" s="5"/>
      <c r="J381" s="5"/>
      <c r="K381" s="109"/>
    </row>
    <row r="382" spans="1:11" x14ac:dyDescent="0.3">
      <c r="A382" s="5"/>
      <c r="B382" s="5"/>
      <c r="C382" s="5"/>
      <c r="D382" s="5"/>
      <c r="E382" s="7"/>
      <c r="F382" s="5"/>
      <c r="G382" s="5"/>
      <c r="H382" s="7"/>
      <c r="I382" s="5"/>
      <c r="J382" s="5"/>
      <c r="K382" s="109"/>
    </row>
    <row r="383" spans="1:11" x14ac:dyDescent="0.3">
      <c r="A383" s="5"/>
      <c r="B383" s="5"/>
      <c r="C383" s="5"/>
      <c r="D383" s="5"/>
      <c r="E383" s="7"/>
      <c r="F383" s="5"/>
      <c r="G383" s="5"/>
      <c r="H383" s="7"/>
      <c r="I383" s="5"/>
      <c r="J383" s="5"/>
      <c r="K383" s="109"/>
    </row>
    <row r="384" spans="1:11" x14ac:dyDescent="0.3">
      <c r="A384" s="5"/>
      <c r="B384" s="5"/>
      <c r="C384" s="5"/>
      <c r="D384" s="5"/>
      <c r="E384" s="7"/>
      <c r="F384" s="5"/>
      <c r="G384" s="5"/>
      <c r="H384" s="7"/>
      <c r="I384" s="5"/>
      <c r="J384" s="5"/>
      <c r="K384" s="109"/>
    </row>
    <row r="385" spans="1:11" x14ac:dyDescent="0.3">
      <c r="A385" s="5"/>
      <c r="B385" s="5"/>
      <c r="C385" s="5"/>
      <c r="D385" s="5"/>
      <c r="E385" s="7"/>
      <c r="F385" s="5"/>
      <c r="G385" s="5"/>
      <c r="H385" s="7"/>
      <c r="I385" s="5"/>
      <c r="J385" s="5"/>
      <c r="K385" s="109"/>
    </row>
    <row r="386" spans="1:11" x14ac:dyDescent="0.3">
      <c r="A386" s="5"/>
      <c r="B386" s="5"/>
      <c r="C386" s="5"/>
      <c r="D386" s="5"/>
      <c r="E386" s="7"/>
      <c r="F386" s="5"/>
      <c r="G386" s="5"/>
      <c r="H386" s="7"/>
      <c r="I386" s="5"/>
      <c r="J386" s="5"/>
      <c r="K386" s="109"/>
    </row>
    <row r="387" spans="1:11" x14ac:dyDescent="0.3">
      <c r="A387" s="5"/>
      <c r="B387" s="5"/>
      <c r="C387" s="5"/>
      <c r="D387" s="5"/>
      <c r="E387" s="7"/>
      <c r="F387" s="5"/>
      <c r="G387" s="5"/>
      <c r="H387" s="7"/>
      <c r="I387" s="5"/>
      <c r="J387" s="5"/>
      <c r="K387" s="109"/>
    </row>
  </sheetData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K82"/>
  <sheetViews>
    <sheetView workbookViewId="0">
      <selection activeCell="N6" sqref="N6"/>
    </sheetView>
  </sheetViews>
  <sheetFormatPr defaultRowHeight="14.4" x14ac:dyDescent="0.3"/>
  <cols>
    <col min="1" max="1" width="13.5546875" bestFit="1" customWidth="1"/>
    <col min="2" max="2" width="9.77734375" bestFit="1" customWidth="1"/>
    <col min="3" max="3" width="12.44140625" bestFit="1" customWidth="1"/>
    <col min="4" max="4" width="9.77734375" bestFit="1" customWidth="1"/>
    <col min="5" max="5" width="13.5546875" bestFit="1" customWidth="1"/>
    <col min="6" max="7" width="6.77734375" bestFit="1" customWidth="1"/>
    <col min="8" max="9" width="6.5546875" bestFit="1" customWidth="1"/>
    <col min="10" max="10" width="8.44140625" bestFit="1" customWidth="1"/>
  </cols>
  <sheetData>
    <row r="1" spans="1:11" s="5" customFormat="1" ht="23.25" customHeight="1" x14ac:dyDescent="0.3"/>
    <row r="2" spans="1:11" s="5" customFormat="1" ht="15" customHeight="1" x14ac:dyDescent="0.3">
      <c r="A2" s="189" t="s">
        <v>235</v>
      </c>
      <c r="B2" s="189"/>
      <c r="C2" s="190"/>
      <c r="D2" s="190"/>
      <c r="E2" s="190"/>
      <c r="F2" s="190"/>
      <c r="G2" s="190"/>
      <c r="H2" s="190"/>
      <c r="I2" s="190"/>
      <c r="J2" s="190"/>
      <c r="K2" s="190"/>
    </row>
    <row r="3" spans="1:11" s="5" customFormat="1" ht="15" customHeight="1" x14ac:dyDescent="0.3">
      <c r="A3" s="139" t="s">
        <v>236</v>
      </c>
      <c r="B3" s="139" t="s">
        <v>62</v>
      </c>
      <c r="C3" s="139" t="s">
        <v>63</v>
      </c>
      <c r="D3" s="139" t="s">
        <v>62</v>
      </c>
      <c r="E3" s="139" t="s">
        <v>236</v>
      </c>
      <c r="F3" s="140" t="s">
        <v>35</v>
      </c>
      <c r="G3" s="139" t="s">
        <v>36</v>
      </c>
      <c r="H3" s="141">
        <v>3</v>
      </c>
      <c r="I3" s="141">
        <v>4</v>
      </c>
      <c r="J3" s="139" t="s">
        <v>64</v>
      </c>
      <c r="K3" s="142" t="s">
        <v>237</v>
      </c>
    </row>
    <row r="4" spans="1:11" s="5" customFormat="1" ht="15" customHeight="1" x14ac:dyDescent="0.3">
      <c r="A4" s="137" t="s">
        <v>238</v>
      </c>
      <c r="B4" s="137" t="s">
        <v>43</v>
      </c>
      <c r="C4" s="137" t="s">
        <v>3</v>
      </c>
      <c r="D4" s="137" t="s">
        <v>43</v>
      </c>
      <c r="E4" s="137" t="s">
        <v>238</v>
      </c>
      <c r="F4" s="143">
        <f>VLOOKUP($C4,'[1]PCP muži 1.'!$B$7:$I$35,8,FALSE)</f>
        <v>51</v>
      </c>
      <c r="G4" s="143">
        <f>VLOOKUP($C4,'[1]PCP muži 2.'!$B$7:$I$35,8,FALSE)</f>
        <v>58</v>
      </c>
      <c r="H4" s="135">
        <f>F4/51</f>
        <v>1</v>
      </c>
      <c r="I4" s="135">
        <f>G4/58</f>
        <v>1</v>
      </c>
      <c r="J4" s="143">
        <f t="shared" ref="J4:J32" si="0">F4+G4</f>
        <v>109</v>
      </c>
      <c r="K4" s="144">
        <f t="shared" ref="K4:K32" si="1">J4/MAX($J$3:$J$31)</f>
        <v>1</v>
      </c>
    </row>
    <row r="5" spans="1:11" s="5" customFormat="1" ht="15" customHeight="1" x14ac:dyDescent="0.3">
      <c r="A5" s="137" t="s">
        <v>79</v>
      </c>
      <c r="B5" s="137" t="s">
        <v>9</v>
      </c>
      <c r="C5" s="137" t="s">
        <v>80</v>
      </c>
      <c r="D5" s="137" t="s">
        <v>9</v>
      </c>
      <c r="E5" s="137" t="s">
        <v>79</v>
      </c>
      <c r="F5" s="143">
        <f>VLOOKUP($C5,'[1]PCP muži 1.'!$B$7:$I$35,8,FALSE)</f>
        <v>51</v>
      </c>
      <c r="G5" s="143">
        <f>VLOOKUP($C5,'[1]PCP muži 2.'!$B$7:$I$35,8,FALSE)</f>
        <v>53</v>
      </c>
      <c r="H5" s="135">
        <f t="shared" ref="H5:H32" si="2">F5/51</f>
        <v>1</v>
      </c>
      <c r="I5" s="135">
        <f t="shared" ref="I5:I32" si="3">G5/58</f>
        <v>0.91379310344827591</v>
      </c>
      <c r="J5" s="143">
        <f t="shared" si="0"/>
        <v>104</v>
      </c>
      <c r="K5" s="144">
        <f t="shared" si="1"/>
        <v>0.95412844036697253</v>
      </c>
    </row>
    <row r="6" spans="1:11" s="5" customFormat="1" ht="15" customHeight="1" x14ac:dyDescent="0.3">
      <c r="A6" s="137" t="s">
        <v>239</v>
      </c>
      <c r="B6" s="137" t="s">
        <v>22</v>
      </c>
      <c r="C6" s="137" t="s">
        <v>23</v>
      </c>
      <c r="D6" s="137" t="s">
        <v>22</v>
      </c>
      <c r="E6" s="137" t="s">
        <v>239</v>
      </c>
      <c r="F6" s="143">
        <f>VLOOKUP($C6,'[1]PCP muži 1.'!$B$7:$I$35,8,FALSE)</f>
        <v>50</v>
      </c>
      <c r="G6" s="143">
        <f>VLOOKUP($C6,'[1]PCP muži 2.'!$B$7:$I$35,8,FALSE)</f>
        <v>52</v>
      </c>
      <c r="H6" s="135">
        <f t="shared" si="2"/>
        <v>0.98039215686274506</v>
      </c>
      <c r="I6" s="135">
        <f t="shared" si="3"/>
        <v>0.89655172413793105</v>
      </c>
      <c r="J6" s="143">
        <f t="shared" si="0"/>
        <v>102</v>
      </c>
      <c r="K6" s="144">
        <f t="shared" si="1"/>
        <v>0.93577981651376152</v>
      </c>
    </row>
    <row r="7" spans="1:11" s="5" customFormat="1" ht="15" customHeight="1" x14ac:dyDescent="0.3">
      <c r="A7" s="145" t="s">
        <v>114</v>
      </c>
      <c r="B7" s="145" t="s">
        <v>54</v>
      </c>
      <c r="C7" s="145" t="s">
        <v>10</v>
      </c>
      <c r="D7" s="145" t="s">
        <v>54</v>
      </c>
      <c r="E7" s="145" t="s">
        <v>114</v>
      </c>
      <c r="F7" s="146">
        <f>VLOOKUP($C7,'[1]PCP muži 1.'!$B$7:$I$35,8,FALSE)</f>
        <v>50</v>
      </c>
      <c r="G7" s="146">
        <f>VLOOKUP($C7,'[1]PCP muži 2.'!$B$7:$I$35,8,FALSE)</f>
        <v>52</v>
      </c>
      <c r="H7" s="135">
        <f t="shared" si="2"/>
        <v>0.98039215686274506</v>
      </c>
      <c r="I7" s="135">
        <f t="shared" si="3"/>
        <v>0.89655172413793105</v>
      </c>
      <c r="J7" s="146">
        <f t="shared" si="0"/>
        <v>102</v>
      </c>
      <c r="K7" s="147">
        <f t="shared" si="1"/>
        <v>0.93577981651376152</v>
      </c>
    </row>
    <row r="8" spans="1:11" s="5" customFormat="1" ht="15" customHeight="1" x14ac:dyDescent="0.3">
      <c r="A8" s="145" t="s">
        <v>240</v>
      </c>
      <c r="B8" s="145" t="s">
        <v>5</v>
      </c>
      <c r="C8" s="145" t="s">
        <v>20</v>
      </c>
      <c r="D8" s="145" t="s">
        <v>5</v>
      </c>
      <c r="E8" s="145" t="s">
        <v>240</v>
      </c>
      <c r="F8" s="146">
        <f>VLOOKUP($C8,'[1]PCP muži 1.'!$B$7:$I$35,8,FALSE)</f>
        <v>50</v>
      </c>
      <c r="G8" s="146">
        <f>VLOOKUP($C8,'[1]PCP muži 2.'!$B$7:$I$35,8,FALSE)</f>
        <v>51</v>
      </c>
      <c r="H8" s="135">
        <f t="shared" si="2"/>
        <v>0.98039215686274506</v>
      </c>
      <c r="I8" s="135">
        <f t="shared" si="3"/>
        <v>0.87931034482758619</v>
      </c>
      <c r="J8" s="146">
        <f t="shared" si="0"/>
        <v>101</v>
      </c>
      <c r="K8" s="147">
        <f t="shared" si="1"/>
        <v>0.92660550458715596</v>
      </c>
    </row>
    <row r="9" spans="1:11" s="5" customFormat="1" ht="23.25" customHeight="1" x14ac:dyDescent="0.3">
      <c r="A9" s="145" t="s">
        <v>27</v>
      </c>
      <c r="B9" s="145" t="s">
        <v>53</v>
      </c>
      <c r="C9" s="145" t="s">
        <v>28</v>
      </c>
      <c r="D9" s="145" t="s">
        <v>53</v>
      </c>
      <c r="E9" s="145" t="s">
        <v>27</v>
      </c>
      <c r="F9" s="146">
        <f>VLOOKUP($C9,'[1]PCP muži 1.'!$B$7:$I$35,8,FALSE)</f>
        <v>50</v>
      </c>
      <c r="G9" s="146">
        <f>VLOOKUP($C9,'[1]PCP muži 2.'!$B$7:$I$35,8,FALSE)</f>
        <v>50</v>
      </c>
      <c r="H9" s="135">
        <f t="shared" si="2"/>
        <v>0.98039215686274506</v>
      </c>
      <c r="I9" s="135">
        <f t="shared" si="3"/>
        <v>0.86206896551724133</v>
      </c>
      <c r="J9" s="146">
        <f t="shared" si="0"/>
        <v>100</v>
      </c>
      <c r="K9" s="147">
        <f t="shared" si="1"/>
        <v>0.91743119266055051</v>
      </c>
    </row>
    <row r="10" spans="1:11" s="5" customFormat="1" ht="15" customHeight="1" x14ac:dyDescent="0.3">
      <c r="A10" s="145" t="s">
        <v>136</v>
      </c>
      <c r="B10" s="145" t="s">
        <v>134</v>
      </c>
      <c r="C10" s="145" t="s">
        <v>135</v>
      </c>
      <c r="D10" s="145" t="s">
        <v>134</v>
      </c>
      <c r="E10" s="145" t="s">
        <v>136</v>
      </c>
      <c r="F10" s="146">
        <f>VLOOKUP($C10,'[1]PCP muži 1.'!$B$7:$I$35,8,FALSE)</f>
        <v>47</v>
      </c>
      <c r="G10" s="146">
        <f>VLOOKUP($C10,'[1]PCP muži 2.'!$B$7:$I$35,8,FALSE)</f>
        <v>51</v>
      </c>
      <c r="H10" s="135">
        <f t="shared" si="2"/>
        <v>0.92156862745098034</v>
      </c>
      <c r="I10" s="135">
        <f t="shared" si="3"/>
        <v>0.87931034482758619</v>
      </c>
      <c r="J10" s="146">
        <f t="shared" si="0"/>
        <v>98</v>
      </c>
      <c r="K10" s="147">
        <f t="shared" si="1"/>
        <v>0.8990825688073395</v>
      </c>
    </row>
    <row r="11" spans="1:11" s="5" customFormat="1" ht="15" customHeight="1" x14ac:dyDescent="0.3">
      <c r="A11" s="145" t="s">
        <v>241</v>
      </c>
      <c r="B11" s="145" t="s">
        <v>5</v>
      </c>
      <c r="C11" s="145" t="s">
        <v>6</v>
      </c>
      <c r="D11" s="145" t="s">
        <v>5</v>
      </c>
      <c r="E11" s="145" t="s">
        <v>241</v>
      </c>
      <c r="F11" s="146">
        <f>VLOOKUP($C11,'[1]PCP muži 1.'!$B$7:$I$35,8,FALSE)</f>
        <v>48</v>
      </c>
      <c r="G11" s="146">
        <f>VLOOKUP($C11,'[1]PCP muži 2.'!$B$7:$I$35,8,FALSE)</f>
        <v>49</v>
      </c>
      <c r="H11" s="135">
        <f t="shared" si="2"/>
        <v>0.94117647058823528</v>
      </c>
      <c r="I11" s="135">
        <f t="shared" si="3"/>
        <v>0.84482758620689657</v>
      </c>
      <c r="J11" s="146">
        <f t="shared" si="0"/>
        <v>97</v>
      </c>
      <c r="K11" s="147">
        <f t="shared" si="1"/>
        <v>0.88990825688073394</v>
      </c>
    </row>
    <row r="12" spans="1:11" s="5" customFormat="1" ht="15" customHeight="1" x14ac:dyDescent="0.3">
      <c r="A12" s="145" t="s">
        <v>242</v>
      </c>
      <c r="B12" s="145" t="s">
        <v>200</v>
      </c>
      <c r="C12" s="145" t="s">
        <v>243</v>
      </c>
      <c r="D12" s="145" t="s">
        <v>200</v>
      </c>
      <c r="E12" s="145" t="s">
        <v>242</v>
      </c>
      <c r="F12" s="146">
        <f>VLOOKUP($C12,'[1]PCP muži 1.'!$B$7:$I$35,8,FALSE)</f>
        <v>46</v>
      </c>
      <c r="G12" s="146">
        <f>VLOOKUP($C12,'[1]PCP muži 2.'!$B$7:$I$35,8,FALSE)</f>
        <v>51</v>
      </c>
      <c r="H12" s="135">
        <f t="shared" si="2"/>
        <v>0.90196078431372551</v>
      </c>
      <c r="I12" s="135">
        <f t="shared" si="3"/>
        <v>0.87931034482758619</v>
      </c>
      <c r="J12" s="146">
        <f t="shared" si="0"/>
        <v>97</v>
      </c>
      <c r="K12" s="147">
        <f t="shared" si="1"/>
        <v>0.88990825688073394</v>
      </c>
    </row>
    <row r="13" spans="1:11" s="5" customFormat="1" ht="15" customHeight="1" x14ac:dyDescent="0.3">
      <c r="A13" s="145" t="s">
        <v>244</v>
      </c>
      <c r="B13" s="145" t="s">
        <v>25</v>
      </c>
      <c r="C13" s="145" t="s">
        <v>228</v>
      </c>
      <c r="D13" s="145" t="s">
        <v>25</v>
      </c>
      <c r="E13" s="145" t="s">
        <v>244</v>
      </c>
      <c r="F13" s="146">
        <f>VLOOKUP($C13,'[1]PCP muži 1.'!$B$7:$I$35,8,FALSE)</f>
        <v>48</v>
      </c>
      <c r="G13" s="146">
        <f>VLOOKUP($C13,'[1]PCP muži 2.'!$B$7:$I$35,8,FALSE)</f>
        <v>48</v>
      </c>
      <c r="H13" s="135">
        <f t="shared" si="2"/>
        <v>0.94117647058823528</v>
      </c>
      <c r="I13" s="135">
        <f t="shared" si="3"/>
        <v>0.82758620689655171</v>
      </c>
      <c r="J13" s="146">
        <f t="shared" si="0"/>
        <v>96</v>
      </c>
      <c r="K13" s="147">
        <f t="shared" si="1"/>
        <v>0.88073394495412849</v>
      </c>
    </row>
    <row r="14" spans="1:11" s="5" customFormat="1" ht="15" customHeight="1" x14ac:dyDescent="0.3">
      <c r="A14" s="145" t="s">
        <v>245</v>
      </c>
      <c r="B14" s="145" t="s">
        <v>54</v>
      </c>
      <c r="C14" s="145" t="s">
        <v>246</v>
      </c>
      <c r="D14" s="145" t="s">
        <v>54</v>
      </c>
      <c r="E14" s="145" t="s">
        <v>245</v>
      </c>
      <c r="F14" s="146">
        <f>VLOOKUP($C14,'[1]PCP muži 1.'!$B$7:$I$35,8,FALSE)</f>
        <v>44</v>
      </c>
      <c r="G14" s="146">
        <f>VLOOKUP($C14,'[1]PCP muži 2.'!$B$7:$I$35,8,FALSE)</f>
        <v>52</v>
      </c>
      <c r="H14" s="135">
        <f t="shared" si="2"/>
        <v>0.86274509803921573</v>
      </c>
      <c r="I14" s="135">
        <f t="shared" si="3"/>
        <v>0.89655172413793105</v>
      </c>
      <c r="J14" s="146">
        <f t="shared" si="0"/>
        <v>96</v>
      </c>
      <c r="K14" s="147">
        <f t="shared" si="1"/>
        <v>0.88073394495412849</v>
      </c>
    </row>
    <row r="15" spans="1:11" s="5" customFormat="1" ht="15" customHeight="1" x14ac:dyDescent="0.3">
      <c r="A15" s="145" t="s">
        <v>17</v>
      </c>
      <c r="B15" s="145" t="s">
        <v>18</v>
      </c>
      <c r="C15" s="145" t="s">
        <v>19</v>
      </c>
      <c r="D15" s="145" t="s">
        <v>18</v>
      </c>
      <c r="E15" s="145" t="s">
        <v>17</v>
      </c>
      <c r="F15" s="146">
        <f>VLOOKUP($C15,'[1]PCP muži 1.'!$B$7:$I$35,8,FALSE)</f>
        <v>44</v>
      </c>
      <c r="G15" s="146">
        <f>VLOOKUP($C15,'[1]PCP muži 2.'!$B$7:$I$35,8,FALSE)</f>
        <v>52</v>
      </c>
      <c r="H15" s="135">
        <f t="shared" si="2"/>
        <v>0.86274509803921573</v>
      </c>
      <c r="I15" s="135">
        <f t="shared" si="3"/>
        <v>0.89655172413793105</v>
      </c>
      <c r="J15" s="146">
        <f t="shared" si="0"/>
        <v>96</v>
      </c>
      <c r="K15" s="147">
        <f t="shared" si="1"/>
        <v>0.88073394495412849</v>
      </c>
    </row>
    <row r="16" spans="1:11" s="5" customFormat="1" ht="15" customHeight="1" x14ac:dyDescent="0.3">
      <c r="A16" s="145" t="s">
        <v>247</v>
      </c>
      <c r="B16" s="145" t="s">
        <v>12</v>
      </c>
      <c r="C16" s="145" t="s">
        <v>248</v>
      </c>
      <c r="D16" s="145" t="s">
        <v>12</v>
      </c>
      <c r="E16" s="145" t="s">
        <v>247</v>
      </c>
      <c r="F16" s="146">
        <f>VLOOKUP($C16,'[1]PCP muži 1.'!$B$7:$I$35,8,FALSE)</f>
        <v>50</v>
      </c>
      <c r="G16" s="146">
        <f>VLOOKUP($C16,'[1]PCP muži 2.'!$B$7:$I$35,8,FALSE)</f>
        <v>46</v>
      </c>
      <c r="H16" s="135">
        <f t="shared" si="2"/>
        <v>0.98039215686274506</v>
      </c>
      <c r="I16" s="135">
        <f t="shared" si="3"/>
        <v>0.7931034482758621</v>
      </c>
      <c r="J16" s="146">
        <f t="shared" si="0"/>
        <v>96</v>
      </c>
      <c r="K16" s="147">
        <f t="shared" si="1"/>
        <v>0.88073394495412849</v>
      </c>
    </row>
    <row r="17" spans="1:11" s="5" customFormat="1" ht="23.25" customHeight="1" x14ac:dyDescent="0.3">
      <c r="A17" s="145" t="s">
        <v>249</v>
      </c>
      <c r="B17" s="145" t="s">
        <v>137</v>
      </c>
      <c r="C17" s="145" t="s">
        <v>138</v>
      </c>
      <c r="D17" s="145" t="s">
        <v>137</v>
      </c>
      <c r="E17" s="145" t="s">
        <v>249</v>
      </c>
      <c r="F17" s="146">
        <f>VLOOKUP($C17,'[1]PCP muži 1.'!$B$7:$I$35,8,FALSE)</f>
        <v>47</v>
      </c>
      <c r="G17" s="146">
        <f>VLOOKUP($C17,'[1]PCP muži 2.'!$B$7:$I$35,8,FALSE)</f>
        <v>47</v>
      </c>
      <c r="H17" s="135">
        <f t="shared" si="2"/>
        <v>0.92156862745098034</v>
      </c>
      <c r="I17" s="135">
        <f t="shared" si="3"/>
        <v>0.81034482758620685</v>
      </c>
      <c r="J17" s="146">
        <f t="shared" si="0"/>
        <v>94</v>
      </c>
      <c r="K17" s="147">
        <f t="shared" si="1"/>
        <v>0.86238532110091748</v>
      </c>
    </row>
    <row r="18" spans="1:11" s="5" customFormat="1" ht="15" customHeight="1" x14ac:dyDescent="0.3">
      <c r="A18" s="145" t="s">
        <v>113</v>
      </c>
      <c r="B18" s="145" t="s">
        <v>43</v>
      </c>
      <c r="C18" s="145" t="s">
        <v>112</v>
      </c>
      <c r="D18" s="145" t="s">
        <v>43</v>
      </c>
      <c r="E18" s="145" t="s">
        <v>113</v>
      </c>
      <c r="F18" s="146">
        <f>VLOOKUP($C18,'[1]PCP muži 1.'!$B$7:$I$35,8,FALSE)</f>
        <v>45</v>
      </c>
      <c r="G18" s="146">
        <f>VLOOKUP($C18,'[1]PCP muži 2.'!$B$7:$I$35,8,FALSE)</f>
        <v>47</v>
      </c>
      <c r="H18" s="135">
        <f t="shared" si="2"/>
        <v>0.88235294117647056</v>
      </c>
      <c r="I18" s="135">
        <f t="shared" si="3"/>
        <v>0.81034482758620685</v>
      </c>
      <c r="J18" s="146">
        <f t="shared" si="0"/>
        <v>92</v>
      </c>
      <c r="K18" s="147">
        <f t="shared" si="1"/>
        <v>0.84403669724770647</v>
      </c>
    </row>
    <row r="19" spans="1:11" s="5" customFormat="1" ht="15" customHeight="1" x14ac:dyDescent="0.3">
      <c r="A19" s="145" t="s">
        <v>250</v>
      </c>
      <c r="B19" s="145" t="s">
        <v>5</v>
      </c>
      <c r="C19" s="145" t="s">
        <v>251</v>
      </c>
      <c r="D19" s="145" t="s">
        <v>5</v>
      </c>
      <c r="E19" s="145" t="s">
        <v>250</v>
      </c>
      <c r="F19" s="146">
        <f>VLOOKUP($C19,'[1]PCP muži 1.'!$B$7:$I$35,8,FALSE)</f>
        <v>41</v>
      </c>
      <c r="G19" s="146">
        <f>VLOOKUP($C19,'[1]PCP muži 2.'!$B$7:$I$35,8,FALSE)</f>
        <v>50</v>
      </c>
      <c r="H19" s="135">
        <f t="shared" si="2"/>
        <v>0.80392156862745101</v>
      </c>
      <c r="I19" s="135">
        <f t="shared" si="3"/>
        <v>0.86206896551724133</v>
      </c>
      <c r="J19" s="146">
        <f t="shared" si="0"/>
        <v>91</v>
      </c>
      <c r="K19" s="147">
        <f t="shared" si="1"/>
        <v>0.83486238532110091</v>
      </c>
    </row>
    <row r="20" spans="1:11" s="5" customFormat="1" ht="15" customHeight="1" x14ac:dyDescent="0.3">
      <c r="A20" s="145" t="s">
        <v>252</v>
      </c>
      <c r="B20" s="145" t="s">
        <v>31</v>
      </c>
      <c r="C20" s="145" t="s">
        <v>253</v>
      </c>
      <c r="D20" s="145" t="s">
        <v>31</v>
      </c>
      <c r="E20" s="145" t="s">
        <v>252</v>
      </c>
      <c r="F20" s="146">
        <f>VLOOKUP($C20,'[1]PCP muži 1.'!$B$7:$I$35,8,FALSE)</f>
        <v>44</v>
      </c>
      <c r="G20" s="146">
        <f>VLOOKUP($C20,'[1]PCP muži 2.'!$B$7:$I$35,8,FALSE)</f>
        <v>46</v>
      </c>
      <c r="H20" s="135">
        <f t="shared" si="2"/>
        <v>0.86274509803921573</v>
      </c>
      <c r="I20" s="135">
        <f t="shared" si="3"/>
        <v>0.7931034482758621</v>
      </c>
      <c r="J20" s="146">
        <f t="shared" si="0"/>
        <v>90</v>
      </c>
      <c r="K20" s="147">
        <f t="shared" si="1"/>
        <v>0.82568807339449546</v>
      </c>
    </row>
    <row r="21" spans="1:11" s="5" customFormat="1" ht="15" customHeight="1" x14ac:dyDescent="0.3">
      <c r="A21" s="145" t="s">
        <v>125</v>
      </c>
      <c r="B21" s="145" t="s">
        <v>56</v>
      </c>
      <c r="C21" s="145" t="s">
        <v>13</v>
      </c>
      <c r="D21" s="145" t="s">
        <v>56</v>
      </c>
      <c r="E21" s="145" t="s">
        <v>125</v>
      </c>
      <c r="F21" s="146">
        <f>VLOOKUP($C21,'[1]PCP muži 1.'!$B$7:$I$35,8,FALSE)</f>
        <v>40</v>
      </c>
      <c r="G21" s="146">
        <f>VLOOKUP($C21,'[1]PCP muži 2.'!$B$7:$I$35,8,FALSE)</f>
        <v>48</v>
      </c>
      <c r="H21" s="135">
        <f t="shared" si="2"/>
        <v>0.78431372549019607</v>
      </c>
      <c r="I21" s="135">
        <f t="shared" si="3"/>
        <v>0.82758620689655171</v>
      </c>
      <c r="J21" s="146">
        <f t="shared" si="0"/>
        <v>88</v>
      </c>
      <c r="K21" s="147">
        <f t="shared" si="1"/>
        <v>0.80733944954128445</v>
      </c>
    </row>
    <row r="22" spans="1:11" s="5" customFormat="1" ht="15" customHeight="1" x14ac:dyDescent="0.3">
      <c r="A22" s="145" t="s">
        <v>142</v>
      </c>
      <c r="B22" s="145" t="s">
        <v>21</v>
      </c>
      <c r="C22" s="145" t="s">
        <v>143</v>
      </c>
      <c r="D22" s="145" t="s">
        <v>21</v>
      </c>
      <c r="E22" s="145" t="s">
        <v>142</v>
      </c>
      <c r="F22" s="146">
        <f>VLOOKUP($C22,'[1]PCP muži 1.'!$B$7:$I$35,8,FALSE)</f>
        <v>42</v>
      </c>
      <c r="G22" s="146">
        <f>VLOOKUP($C22,'[1]PCP muži 2.'!$B$7:$I$35,8,FALSE)</f>
        <v>44</v>
      </c>
      <c r="H22" s="135">
        <f t="shared" si="2"/>
        <v>0.82352941176470584</v>
      </c>
      <c r="I22" s="135">
        <f t="shared" si="3"/>
        <v>0.75862068965517238</v>
      </c>
      <c r="J22" s="146">
        <f t="shared" si="0"/>
        <v>86</v>
      </c>
      <c r="K22" s="147">
        <f t="shared" si="1"/>
        <v>0.78899082568807344</v>
      </c>
    </row>
    <row r="23" spans="1:11" s="5" customFormat="1" ht="15" customHeight="1" x14ac:dyDescent="0.3">
      <c r="A23" s="145" t="s">
        <v>254</v>
      </c>
      <c r="B23" s="145" t="s">
        <v>12</v>
      </c>
      <c r="C23" s="145" t="s">
        <v>255</v>
      </c>
      <c r="D23" s="145" t="s">
        <v>12</v>
      </c>
      <c r="E23" s="145" t="s">
        <v>254</v>
      </c>
      <c r="F23" s="146">
        <f>VLOOKUP($C23,'[1]PCP muži 1.'!$B$7:$I$35,8,FALSE)</f>
        <v>44</v>
      </c>
      <c r="G23" s="146">
        <f>VLOOKUP($C23,'[1]PCP muži 2.'!$B$7:$I$35,8,FALSE)</f>
        <v>38</v>
      </c>
      <c r="H23" s="135">
        <f t="shared" si="2"/>
        <v>0.86274509803921573</v>
      </c>
      <c r="I23" s="135">
        <f t="shared" si="3"/>
        <v>0.65517241379310343</v>
      </c>
      <c r="J23" s="146">
        <f t="shared" si="0"/>
        <v>82</v>
      </c>
      <c r="K23" s="147">
        <f t="shared" si="1"/>
        <v>0.75229357798165142</v>
      </c>
    </row>
    <row r="24" spans="1:11" s="5" customFormat="1" ht="15" customHeight="1" x14ac:dyDescent="0.3">
      <c r="A24" s="145" t="s">
        <v>88</v>
      </c>
      <c r="B24" s="145" t="s">
        <v>89</v>
      </c>
      <c r="C24" s="145" t="s">
        <v>90</v>
      </c>
      <c r="D24" s="145" t="s">
        <v>89</v>
      </c>
      <c r="E24" s="145" t="s">
        <v>88</v>
      </c>
      <c r="F24" s="146">
        <f>VLOOKUP($C24,'[1]PCP muži 1.'!$B$7:$I$35,8,FALSE)</f>
        <v>40</v>
      </c>
      <c r="G24" s="146">
        <f>VLOOKUP($C24,'[1]PCP muži 2.'!$B$7:$I$35,8,FALSE)</f>
        <v>41</v>
      </c>
      <c r="H24" s="135">
        <f t="shared" si="2"/>
        <v>0.78431372549019607</v>
      </c>
      <c r="I24" s="135">
        <f t="shared" si="3"/>
        <v>0.7068965517241379</v>
      </c>
      <c r="J24" s="146">
        <f t="shared" si="0"/>
        <v>81</v>
      </c>
      <c r="K24" s="147">
        <f t="shared" si="1"/>
        <v>0.74311926605504586</v>
      </c>
    </row>
    <row r="25" spans="1:11" s="5" customFormat="1" ht="15" customHeight="1" x14ac:dyDescent="0.3">
      <c r="A25" s="145" t="s">
        <v>121</v>
      </c>
      <c r="B25" s="145" t="s">
        <v>119</v>
      </c>
      <c r="C25" s="145" t="s">
        <v>120</v>
      </c>
      <c r="D25" s="145" t="s">
        <v>119</v>
      </c>
      <c r="E25" s="145" t="s">
        <v>121</v>
      </c>
      <c r="F25" s="146">
        <f>VLOOKUP($C25,'[1]PCP muži 1.'!$B$7:$I$35,8,FALSE)</f>
        <v>39</v>
      </c>
      <c r="G25" s="146">
        <f>VLOOKUP($C25,'[1]PCP muži 2.'!$B$7:$I$35,8,FALSE)</f>
        <v>38</v>
      </c>
      <c r="H25" s="135">
        <f t="shared" si="2"/>
        <v>0.76470588235294112</v>
      </c>
      <c r="I25" s="135">
        <f t="shared" si="3"/>
        <v>0.65517241379310343</v>
      </c>
      <c r="J25" s="146">
        <f t="shared" si="0"/>
        <v>77</v>
      </c>
      <c r="K25" s="147">
        <f t="shared" si="1"/>
        <v>0.70642201834862384</v>
      </c>
    </row>
    <row r="26" spans="1:11" s="5" customFormat="1" ht="15" customHeight="1" x14ac:dyDescent="0.3">
      <c r="A26" s="145" t="s">
        <v>256</v>
      </c>
      <c r="B26" s="145" t="s">
        <v>31</v>
      </c>
      <c r="C26" s="145" t="s">
        <v>257</v>
      </c>
      <c r="D26" s="145" t="s">
        <v>31</v>
      </c>
      <c r="E26" s="145" t="s">
        <v>256</v>
      </c>
      <c r="F26" s="146">
        <f>VLOOKUP($C26,'[1]PCP muži 1.'!$B$7:$I$35,8,FALSE)</f>
        <v>45</v>
      </c>
      <c r="G26" s="146">
        <f>VLOOKUP($C26,'[1]PCP muži 2.'!$B$7:$I$35,8,FALSE)</f>
        <v>30</v>
      </c>
      <c r="H26" s="135">
        <f t="shared" si="2"/>
        <v>0.88235294117647056</v>
      </c>
      <c r="I26" s="135">
        <f t="shared" si="3"/>
        <v>0.51724137931034486</v>
      </c>
      <c r="J26" s="146">
        <f t="shared" si="0"/>
        <v>75</v>
      </c>
      <c r="K26" s="147">
        <f t="shared" si="1"/>
        <v>0.68807339449541283</v>
      </c>
    </row>
    <row r="27" spans="1:11" s="5" customFormat="1" ht="15" customHeight="1" x14ac:dyDescent="0.3">
      <c r="A27" s="145" t="s">
        <v>133</v>
      </c>
      <c r="B27" s="145" t="s">
        <v>9</v>
      </c>
      <c r="C27" s="145" t="s">
        <v>86</v>
      </c>
      <c r="D27" s="145" t="s">
        <v>9</v>
      </c>
      <c r="E27" s="145" t="s">
        <v>133</v>
      </c>
      <c r="F27" s="146">
        <f>VLOOKUP($C27,'[1]PCP muži 1.'!$B$7:$I$35,8,FALSE)</f>
        <v>35</v>
      </c>
      <c r="G27" s="146">
        <f>VLOOKUP($C27,'[1]PCP muži 2.'!$B$7:$I$35,8,FALSE)</f>
        <v>39</v>
      </c>
      <c r="H27" s="135">
        <f t="shared" si="2"/>
        <v>0.68627450980392157</v>
      </c>
      <c r="I27" s="135">
        <f t="shared" si="3"/>
        <v>0.67241379310344829</v>
      </c>
      <c r="J27" s="146">
        <f t="shared" si="0"/>
        <v>74</v>
      </c>
      <c r="K27" s="147">
        <f t="shared" si="1"/>
        <v>0.67889908256880738</v>
      </c>
    </row>
    <row r="28" spans="1:11" s="5" customFormat="1" ht="15" customHeight="1" x14ac:dyDescent="0.3">
      <c r="A28" s="138" t="s">
        <v>12</v>
      </c>
      <c r="B28" s="138" t="s">
        <v>12</v>
      </c>
      <c r="C28" s="138" t="s">
        <v>93</v>
      </c>
      <c r="D28" s="138" t="s">
        <v>12</v>
      </c>
      <c r="E28" s="138" t="s">
        <v>12</v>
      </c>
      <c r="F28" s="146">
        <f>VLOOKUP($C28,'[1]PCP muži 1.'!$B$7:$I$35,8,FALSE)</f>
        <v>0</v>
      </c>
      <c r="G28" s="146">
        <f>VLOOKUP($C28,'[1]PCP muži 2.'!$B$7:$I$35,8,FALSE)</f>
        <v>47</v>
      </c>
      <c r="H28" s="135">
        <f t="shared" si="2"/>
        <v>0</v>
      </c>
      <c r="I28" s="135">
        <f t="shared" si="3"/>
        <v>0.81034482758620685</v>
      </c>
      <c r="J28" s="146">
        <f t="shared" si="0"/>
        <v>47</v>
      </c>
      <c r="K28" s="147">
        <f t="shared" si="1"/>
        <v>0.43119266055045874</v>
      </c>
    </row>
    <row r="29" spans="1:11" s="5" customFormat="1" ht="15" customHeight="1" x14ac:dyDescent="0.3">
      <c r="A29" s="145" t="s">
        <v>123</v>
      </c>
      <c r="B29" s="145" t="s">
        <v>11</v>
      </c>
      <c r="C29" s="145" t="s">
        <v>122</v>
      </c>
      <c r="D29" s="145" t="s">
        <v>11</v>
      </c>
      <c r="E29" s="145" t="s">
        <v>123</v>
      </c>
      <c r="F29" s="146">
        <f>VLOOKUP($C29,'[1]PCP muži 1.'!$B$7:$I$35,8,FALSE)</f>
        <v>45</v>
      </c>
      <c r="G29" s="146">
        <f>VLOOKUP($C29,'[1]PCP muži 2.'!$B$7:$I$35,8,FALSE)</f>
        <v>0</v>
      </c>
      <c r="H29" s="135">
        <f t="shared" si="2"/>
        <v>0.88235294117647056</v>
      </c>
      <c r="I29" s="135">
        <f t="shared" si="3"/>
        <v>0</v>
      </c>
      <c r="J29" s="146">
        <f t="shared" si="0"/>
        <v>45</v>
      </c>
      <c r="K29" s="147">
        <f t="shared" si="1"/>
        <v>0.41284403669724773</v>
      </c>
    </row>
    <row r="30" spans="1:11" s="5" customFormat="1" ht="15" customHeight="1" x14ac:dyDescent="0.3">
      <c r="A30" s="145" t="s">
        <v>130</v>
      </c>
      <c r="B30" s="145" t="s">
        <v>258</v>
      </c>
      <c r="C30" s="145" t="s">
        <v>129</v>
      </c>
      <c r="D30" s="145" t="s">
        <v>258</v>
      </c>
      <c r="E30" s="145" t="s">
        <v>130</v>
      </c>
      <c r="F30" s="146">
        <f>VLOOKUP($C30,'[1]PCP muži 1.'!$B$7:$I$35,8,FALSE)</f>
        <v>42</v>
      </c>
      <c r="G30" s="146">
        <f>VLOOKUP($C30,'[1]PCP muži 2.'!$B$7:$I$35,8,FALSE)</f>
        <v>0</v>
      </c>
      <c r="H30" s="135">
        <f t="shared" si="2"/>
        <v>0.82352941176470584</v>
      </c>
      <c r="I30" s="135">
        <f t="shared" si="3"/>
        <v>0</v>
      </c>
      <c r="J30" s="146">
        <f t="shared" si="0"/>
        <v>42</v>
      </c>
      <c r="K30" s="147">
        <f t="shared" si="1"/>
        <v>0.38532110091743121</v>
      </c>
    </row>
    <row r="31" spans="1:11" s="5" customFormat="1" ht="15" customHeight="1" x14ac:dyDescent="0.3">
      <c r="A31" s="145" t="s">
        <v>259</v>
      </c>
      <c r="B31" s="145" t="s">
        <v>260</v>
      </c>
      <c r="C31" s="145" t="s">
        <v>206</v>
      </c>
      <c r="D31" s="145" t="s">
        <v>260</v>
      </c>
      <c r="E31" s="145" t="s">
        <v>259</v>
      </c>
      <c r="F31" s="146">
        <f>VLOOKUP($C31,'[1]PCP muži 1.'!$B$7:$I$35,8,FALSE)</f>
        <v>41</v>
      </c>
      <c r="G31" s="146">
        <f>VLOOKUP($C31,'[1]PCP muži 2.'!$B$7:$I$35,8,FALSE)</f>
        <v>0</v>
      </c>
      <c r="H31" s="135">
        <f t="shared" si="2"/>
        <v>0.80392156862745101</v>
      </c>
      <c r="I31" s="135">
        <f t="shared" si="3"/>
        <v>0</v>
      </c>
      <c r="J31" s="146">
        <f t="shared" si="0"/>
        <v>41</v>
      </c>
      <c r="K31" s="147">
        <f t="shared" si="1"/>
        <v>0.37614678899082571</v>
      </c>
    </row>
    <row r="32" spans="1:11" s="5" customFormat="1" ht="15" customHeight="1" x14ac:dyDescent="0.3">
      <c r="A32" s="145" t="s">
        <v>261</v>
      </c>
      <c r="B32" s="145" t="s">
        <v>262</v>
      </c>
      <c r="C32" s="145" t="s">
        <v>263</v>
      </c>
      <c r="D32" s="145" t="s">
        <v>262</v>
      </c>
      <c r="E32" s="145" t="s">
        <v>261</v>
      </c>
      <c r="F32" s="146">
        <f>VLOOKUP($C32,'[1]PCP muži 1.'!$B$7:$I$35,8,FALSE)</f>
        <v>38</v>
      </c>
      <c r="G32" s="146">
        <f>VLOOKUP($C32,'[1]PCP muži 2.'!$B$7:$I$35,8,FALSE)</f>
        <v>0</v>
      </c>
      <c r="H32" s="135">
        <f t="shared" si="2"/>
        <v>0.74509803921568629</v>
      </c>
      <c r="I32" s="135">
        <f t="shared" si="3"/>
        <v>0</v>
      </c>
      <c r="J32" s="146">
        <f t="shared" si="0"/>
        <v>38</v>
      </c>
      <c r="K32" s="147">
        <f t="shared" si="1"/>
        <v>0.34862385321100919</v>
      </c>
    </row>
    <row r="33" spans="1:11" s="5" customFormat="1" ht="15" customHeight="1" x14ac:dyDescent="0.3">
      <c r="A33" s="138"/>
      <c r="B33" s="138"/>
      <c r="C33" s="138"/>
      <c r="D33" s="138"/>
      <c r="E33" s="138"/>
      <c r="F33" s="148">
        <f>MAX(F4:F32)</f>
        <v>51</v>
      </c>
      <c r="G33" s="148">
        <f>MAX(G4:G32)</f>
        <v>58</v>
      </c>
      <c r="H33" s="149"/>
      <c r="I33" s="149"/>
      <c r="J33" s="138"/>
      <c r="K33" s="147"/>
    </row>
    <row r="34" spans="1:11" s="5" customFormat="1" ht="15" customHeight="1" x14ac:dyDescent="0.3">
      <c r="A34" s="138"/>
      <c r="B34" s="138"/>
      <c r="C34" s="138"/>
      <c r="D34" s="138"/>
      <c r="E34" s="138"/>
      <c r="F34" s="148"/>
      <c r="G34" s="148"/>
      <c r="H34" s="149"/>
      <c r="I34" s="149"/>
      <c r="J34" s="138"/>
      <c r="K34" s="147"/>
    </row>
    <row r="35" spans="1:11" s="5" customFormat="1" ht="15" customHeight="1" x14ac:dyDescent="0.3">
      <c r="A35" s="191" t="s">
        <v>264</v>
      </c>
      <c r="B35" s="191"/>
      <c r="C35" s="190"/>
      <c r="D35" s="190"/>
      <c r="E35" s="190"/>
      <c r="F35" s="190"/>
      <c r="G35" s="190"/>
      <c r="H35" s="190"/>
      <c r="I35" s="190"/>
      <c r="J35" s="190"/>
      <c r="K35" s="190"/>
    </row>
    <row r="36" spans="1:11" s="5" customFormat="1" ht="15" customHeight="1" x14ac:dyDescent="0.3">
      <c r="A36" s="139" t="s">
        <v>236</v>
      </c>
      <c r="B36" s="139" t="s">
        <v>62</v>
      </c>
      <c r="C36" s="139" t="s">
        <v>63</v>
      </c>
      <c r="D36" s="139" t="s">
        <v>62</v>
      </c>
      <c r="E36" s="139" t="s">
        <v>236</v>
      </c>
      <c r="F36" s="140" t="s">
        <v>35</v>
      </c>
      <c r="G36" s="139" t="s">
        <v>36</v>
      </c>
      <c r="H36" s="150"/>
      <c r="I36" s="150"/>
      <c r="J36" s="139" t="s">
        <v>64</v>
      </c>
      <c r="K36" s="142" t="s">
        <v>237</v>
      </c>
    </row>
    <row r="37" spans="1:11" s="5" customFormat="1" ht="15" customHeight="1" x14ac:dyDescent="0.3">
      <c r="A37" s="151" t="s">
        <v>209</v>
      </c>
      <c r="B37" s="151" t="s">
        <v>210</v>
      </c>
      <c r="C37" s="151" t="s">
        <v>211</v>
      </c>
      <c r="D37" s="151" t="s">
        <v>210</v>
      </c>
      <c r="E37" s="151" t="s">
        <v>209</v>
      </c>
      <c r="F37" s="143">
        <f>VLOOKUP($C37,'[1]PCP ženy 1.'!$B$7:$I$35,8,FALSE)</f>
        <v>45</v>
      </c>
      <c r="G37" s="143">
        <f>VLOOKUP($C37,'[1]PCP ženy 2.'!$B$7:$I$35,8,FALSE)</f>
        <v>50</v>
      </c>
      <c r="H37" s="135">
        <f>F37/45</f>
        <v>1</v>
      </c>
      <c r="I37" s="135">
        <f>G37/50</f>
        <v>1</v>
      </c>
      <c r="J37" s="143">
        <f t="shared" ref="J37:J45" si="4">F37+G37</f>
        <v>95</v>
      </c>
      <c r="K37" s="144">
        <f t="shared" ref="K37:K45" si="5">J37/MAX($J$36:$J$44)</f>
        <v>1</v>
      </c>
    </row>
    <row r="38" spans="1:11" s="5" customFormat="1" ht="15" customHeight="1" x14ac:dyDescent="0.3">
      <c r="A38" s="151" t="s">
        <v>212</v>
      </c>
      <c r="B38" s="151" t="s">
        <v>213</v>
      </c>
      <c r="C38" s="151" t="s">
        <v>214</v>
      </c>
      <c r="D38" s="151" t="s">
        <v>213</v>
      </c>
      <c r="E38" s="151" t="s">
        <v>212</v>
      </c>
      <c r="F38" s="143">
        <f>VLOOKUP($C38,'[1]PCP ženy 1.'!$B$7:$I$35,8,FALSE)</f>
        <v>42</v>
      </c>
      <c r="G38" s="143">
        <f>VLOOKUP($C38,'[1]PCP ženy 2.'!$B$7:$I$35,8,FALSE)</f>
        <v>49</v>
      </c>
      <c r="H38" s="135">
        <f t="shared" ref="H38:H45" si="6">F38/45</f>
        <v>0.93333333333333335</v>
      </c>
      <c r="I38" s="135">
        <f t="shared" ref="I38:I45" si="7">G38/50</f>
        <v>0.98</v>
      </c>
      <c r="J38" s="143">
        <f t="shared" si="4"/>
        <v>91</v>
      </c>
      <c r="K38" s="144">
        <f t="shared" si="5"/>
        <v>0.95789473684210524</v>
      </c>
    </row>
    <row r="39" spans="1:11" s="5" customFormat="1" ht="15" customHeight="1" x14ac:dyDescent="0.3">
      <c r="A39" s="151" t="s">
        <v>215</v>
      </c>
      <c r="B39" s="151" t="s">
        <v>215</v>
      </c>
      <c r="C39" s="151" t="s">
        <v>216</v>
      </c>
      <c r="D39" s="151" t="s">
        <v>215</v>
      </c>
      <c r="E39" s="151" t="s">
        <v>215</v>
      </c>
      <c r="F39" s="143">
        <f>VLOOKUP($C39,'[1]PCP ženy 1.'!$B$7:$I$35,8,FALSE)</f>
        <v>42</v>
      </c>
      <c r="G39" s="143">
        <f>VLOOKUP($C39,'[1]PCP ženy 2.'!$B$7:$I$35,8,FALSE)</f>
        <v>45</v>
      </c>
      <c r="H39" s="135">
        <f t="shared" si="6"/>
        <v>0.93333333333333335</v>
      </c>
      <c r="I39" s="135">
        <f t="shared" si="7"/>
        <v>0.9</v>
      </c>
      <c r="J39" s="143">
        <f t="shared" si="4"/>
        <v>87</v>
      </c>
      <c r="K39" s="144">
        <f t="shared" si="5"/>
        <v>0.91578947368421049</v>
      </c>
    </row>
    <row r="40" spans="1:11" s="5" customFormat="1" ht="15" customHeight="1" x14ac:dyDescent="0.3">
      <c r="A40" s="136" t="s">
        <v>217</v>
      </c>
      <c r="B40" s="136" t="s">
        <v>218</v>
      </c>
      <c r="C40" s="136" t="s">
        <v>219</v>
      </c>
      <c r="D40" s="136" t="s">
        <v>218</v>
      </c>
      <c r="E40" s="136" t="s">
        <v>217</v>
      </c>
      <c r="F40" s="146">
        <f>VLOOKUP($C40,'[1]PCP ženy 1.'!$B$7:$I$35,8,FALSE)</f>
        <v>41</v>
      </c>
      <c r="G40" s="146">
        <f>VLOOKUP($C40,'[1]PCP ženy 2.'!$B$7:$I$35,8,FALSE)</f>
        <v>46</v>
      </c>
      <c r="H40" s="135">
        <f t="shared" si="6"/>
        <v>0.91111111111111109</v>
      </c>
      <c r="I40" s="135">
        <f t="shared" si="7"/>
        <v>0.92</v>
      </c>
      <c r="J40" s="146">
        <f t="shared" si="4"/>
        <v>87</v>
      </c>
      <c r="K40" s="147">
        <f t="shared" si="5"/>
        <v>0.91578947368421049</v>
      </c>
    </row>
    <row r="41" spans="1:11" s="5" customFormat="1" ht="15" customHeight="1" x14ac:dyDescent="0.3">
      <c r="A41" s="136" t="s">
        <v>73</v>
      </c>
      <c r="B41" s="136" t="s">
        <v>73</v>
      </c>
      <c r="C41" s="136" t="s">
        <v>74</v>
      </c>
      <c r="D41" s="136" t="s">
        <v>73</v>
      </c>
      <c r="E41" s="136" t="s">
        <v>73</v>
      </c>
      <c r="F41" s="146">
        <f>VLOOKUP($C41,'[1]PCP ženy 1.'!$B$7:$I$35,8,FALSE)</f>
        <v>40</v>
      </c>
      <c r="G41" s="146">
        <f>VLOOKUP($C41,'[1]PCP ženy 2.'!$B$7:$I$35,8,FALSE)</f>
        <v>42</v>
      </c>
      <c r="H41" s="135">
        <f t="shared" si="6"/>
        <v>0.88888888888888884</v>
      </c>
      <c r="I41" s="135">
        <f t="shared" si="7"/>
        <v>0.84</v>
      </c>
      <c r="J41" s="146">
        <f t="shared" si="4"/>
        <v>82</v>
      </c>
      <c r="K41" s="147">
        <f t="shared" si="5"/>
        <v>0.86315789473684212</v>
      </c>
    </row>
    <row r="42" spans="1:11" s="5" customFormat="1" ht="15" customHeight="1" x14ac:dyDescent="0.3">
      <c r="A42" s="136" t="s">
        <v>149</v>
      </c>
      <c r="B42" s="136" t="s">
        <v>149</v>
      </c>
      <c r="C42" s="136" t="s">
        <v>150</v>
      </c>
      <c r="D42" s="136" t="s">
        <v>149</v>
      </c>
      <c r="E42" s="136" t="s">
        <v>149</v>
      </c>
      <c r="F42" s="146">
        <f>VLOOKUP($C42,'[1]PCP ženy 1.'!$B$7:$I$35,8,FALSE)</f>
        <v>41</v>
      </c>
      <c r="G42" s="146">
        <f>VLOOKUP($C42,'[1]PCP ženy 2.'!$B$7:$I$35,8,FALSE)</f>
        <v>39</v>
      </c>
      <c r="H42" s="135">
        <f t="shared" si="6"/>
        <v>0.91111111111111109</v>
      </c>
      <c r="I42" s="135">
        <f t="shared" si="7"/>
        <v>0.78</v>
      </c>
      <c r="J42" s="146">
        <f t="shared" si="4"/>
        <v>80</v>
      </c>
      <c r="K42" s="147">
        <f t="shared" si="5"/>
        <v>0.84210526315789469</v>
      </c>
    </row>
    <row r="43" spans="1:11" s="5" customFormat="1" ht="15" customHeight="1" x14ac:dyDescent="0.3">
      <c r="A43" s="136" t="s">
        <v>220</v>
      </c>
      <c r="B43" s="136" t="s">
        <v>213</v>
      </c>
      <c r="C43" s="136" t="s">
        <v>221</v>
      </c>
      <c r="D43" s="136" t="s">
        <v>213</v>
      </c>
      <c r="E43" s="136" t="s">
        <v>220</v>
      </c>
      <c r="F43" s="146">
        <f>VLOOKUP($C43,'[1]PCP ženy 1.'!$B$7:$I$35,8,FALSE)</f>
        <v>30</v>
      </c>
      <c r="G43" s="146">
        <f>VLOOKUP($C43,'[1]PCP ženy 2.'!$B$7:$I$35,8,FALSE)</f>
        <v>45</v>
      </c>
      <c r="H43" s="135">
        <f t="shared" si="6"/>
        <v>0.66666666666666663</v>
      </c>
      <c r="I43" s="135">
        <f t="shared" si="7"/>
        <v>0.9</v>
      </c>
      <c r="J43" s="146">
        <f t="shared" si="4"/>
        <v>75</v>
      </c>
      <c r="K43" s="147">
        <f t="shared" si="5"/>
        <v>0.78947368421052633</v>
      </c>
    </row>
    <row r="44" spans="1:11" s="5" customFormat="1" ht="15" customHeight="1" x14ac:dyDescent="0.3">
      <c r="A44" s="136" t="s">
        <v>222</v>
      </c>
      <c r="B44" s="136" t="s">
        <v>223</v>
      </c>
      <c r="C44" s="136" t="s">
        <v>224</v>
      </c>
      <c r="D44" s="136" t="s">
        <v>223</v>
      </c>
      <c r="E44" s="136" t="s">
        <v>222</v>
      </c>
      <c r="F44" s="146">
        <f>VLOOKUP($C44,'[1]PCP ženy 1.'!$B$7:$I$35,8,FALSE)</f>
        <v>35</v>
      </c>
      <c r="G44" s="146">
        <f>VLOOKUP($C44,'[1]PCP ženy 2.'!$B$7:$I$35,8,FALSE)</f>
        <v>38</v>
      </c>
      <c r="H44" s="135">
        <f t="shared" si="6"/>
        <v>0.77777777777777779</v>
      </c>
      <c r="I44" s="135">
        <f t="shared" si="7"/>
        <v>0.76</v>
      </c>
      <c r="J44" s="146">
        <f t="shared" si="4"/>
        <v>73</v>
      </c>
      <c r="K44" s="147">
        <f t="shared" si="5"/>
        <v>0.76842105263157889</v>
      </c>
    </row>
    <row r="45" spans="1:11" s="5" customFormat="1" ht="15" customHeight="1" x14ac:dyDescent="0.3">
      <c r="A45" s="136" t="s">
        <v>152</v>
      </c>
      <c r="B45" s="136" t="s">
        <v>153</v>
      </c>
      <c r="C45" s="136" t="s">
        <v>154</v>
      </c>
      <c r="D45" s="136" t="s">
        <v>153</v>
      </c>
      <c r="E45" s="136" t="s">
        <v>152</v>
      </c>
      <c r="F45" s="146">
        <f>VLOOKUP($C45,'[1]PCP ženy 1.'!$B$7:$I$35,8,FALSE)</f>
        <v>33</v>
      </c>
      <c r="G45" s="146">
        <f>VLOOKUP($C45,'[1]PCP ženy 2.'!$B$7:$I$35,8,FALSE)</f>
        <v>31</v>
      </c>
      <c r="H45" s="135">
        <f t="shared" si="6"/>
        <v>0.73333333333333328</v>
      </c>
      <c r="I45" s="135">
        <f t="shared" si="7"/>
        <v>0.62</v>
      </c>
      <c r="J45" s="146">
        <f t="shared" si="4"/>
        <v>64</v>
      </c>
      <c r="K45" s="147">
        <f t="shared" si="5"/>
        <v>0.67368421052631577</v>
      </c>
    </row>
    <row r="46" spans="1:11" s="5" customFormat="1" ht="15" customHeight="1" x14ac:dyDescent="0.3">
      <c r="A46" s="138"/>
      <c r="B46" s="138"/>
      <c r="C46" s="138"/>
      <c r="D46" s="138"/>
      <c r="E46" s="138"/>
      <c r="F46" s="148">
        <f>MAX(F37:F45)</f>
        <v>45</v>
      </c>
      <c r="G46" s="152">
        <f>MAX(G37:G45)</f>
        <v>50</v>
      </c>
      <c r="H46" s="153"/>
      <c r="I46" s="153"/>
      <c r="J46" s="138"/>
      <c r="K46" s="147"/>
    </row>
    <row r="47" spans="1:11" s="5" customFormat="1" ht="15" customHeight="1" x14ac:dyDescent="0.3">
      <c r="A47" s="138"/>
      <c r="B47" s="138"/>
      <c r="C47" s="138"/>
      <c r="D47" s="138"/>
      <c r="E47" s="138"/>
      <c r="F47" s="148"/>
      <c r="G47" s="138"/>
      <c r="H47" s="153"/>
      <c r="I47" s="153"/>
      <c r="J47" s="138"/>
      <c r="K47" s="147"/>
    </row>
    <row r="48" spans="1:11" s="5" customFormat="1" ht="15" customHeight="1" x14ac:dyDescent="0.3">
      <c r="A48" s="192" t="s">
        <v>265</v>
      </c>
      <c r="B48" s="192"/>
      <c r="C48" s="190"/>
      <c r="D48" s="190"/>
      <c r="E48" s="190"/>
      <c r="F48" s="190"/>
      <c r="G48" s="190"/>
      <c r="H48" s="190"/>
      <c r="I48" s="190"/>
      <c r="J48" s="190"/>
      <c r="K48" s="190"/>
    </row>
    <row r="49" spans="1:11" s="5" customFormat="1" ht="15" customHeight="1" x14ac:dyDescent="0.3">
      <c r="A49" s="139" t="s">
        <v>236</v>
      </c>
      <c r="B49" s="139" t="s">
        <v>62</v>
      </c>
      <c r="C49" s="139" t="s">
        <v>63</v>
      </c>
      <c r="D49" s="139" t="s">
        <v>62</v>
      </c>
      <c r="E49" s="139" t="s">
        <v>236</v>
      </c>
      <c r="F49" s="140" t="s">
        <v>35</v>
      </c>
      <c r="G49" s="139" t="s">
        <v>36</v>
      </c>
      <c r="H49" s="150"/>
      <c r="I49" s="150"/>
      <c r="J49" s="139" t="s">
        <v>64</v>
      </c>
      <c r="K49" s="142" t="s">
        <v>237</v>
      </c>
    </row>
    <row r="50" spans="1:11" s="5" customFormat="1" ht="15" customHeight="1" x14ac:dyDescent="0.3">
      <c r="A50" s="137" t="s">
        <v>145</v>
      </c>
      <c r="B50" s="137" t="s">
        <v>61</v>
      </c>
      <c r="C50" s="137" t="s">
        <v>86</v>
      </c>
      <c r="D50" s="137" t="s">
        <v>61</v>
      </c>
      <c r="E50" s="137" t="s">
        <v>145</v>
      </c>
      <c r="F50" s="143">
        <f>VLOOKUP($C50,'[1]PCP junioři 1.'!$B$7:$I$35,8,FALSE)</f>
        <v>48</v>
      </c>
      <c r="G50" s="143">
        <f>VLOOKUP($C50,'[1]PCP junioři 2.'!$B$7:$I$35,8,FALSE)</f>
        <v>48</v>
      </c>
      <c r="H50" s="135">
        <f>F50/48</f>
        <v>1</v>
      </c>
      <c r="I50" s="135">
        <f>G50/48</f>
        <v>1</v>
      </c>
      <c r="J50" s="143">
        <f>F50+G50</f>
        <v>96</v>
      </c>
      <c r="K50" s="154">
        <f t="shared" ref="K50:K54" si="8">J50/MAX($J$49:$J$53)</f>
        <v>1</v>
      </c>
    </row>
    <row r="51" spans="1:11" s="5" customFormat="1" ht="15" customHeight="1" x14ac:dyDescent="0.3">
      <c r="A51" s="137" t="s">
        <v>225</v>
      </c>
      <c r="B51" s="137" t="s">
        <v>225</v>
      </c>
      <c r="C51" s="137" t="s">
        <v>226</v>
      </c>
      <c r="D51" s="137" t="s">
        <v>225</v>
      </c>
      <c r="E51" s="137" t="s">
        <v>225</v>
      </c>
      <c r="F51" s="143">
        <f>VLOOKUP($C51,'[1]PCP junioři 1.'!$B$7:$I$35,8,FALSE)</f>
        <v>44</v>
      </c>
      <c r="G51" s="143">
        <f>VLOOKUP($C51,'[1]PCP junioři 2.'!$B$7:$I$35,8,FALSE)</f>
        <v>45</v>
      </c>
      <c r="H51" s="135">
        <f t="shared" ref="H51:I54" si="9">F51/48</f>
        <v>0.91666666666666663</v>
      </c>
      <c r="I51" s="135">
        <f t="shared" si="9"/>
        <v>0.9375</v>
      </c>
      <c r="J51" s="143">
        <f>F51+G51</f>
        <v>89</v>
      </c>
      <c r="K51" s="154">
        <f t="shared" si="8"/>
        <v>0.92708333333333337</v>
      </c>
    </row>
    <row r="52" spans="1:11" s="5" customFormat="1" ht="15" customHeight="1" x14ac:dyDescent="0.3">
      <c r="A52" s="137" t="s">
        <v>227</v>
      </c>
      <c r="B52" s="137" t="s">
        <v>31</v>
      </c>
      <c r="C52" s="137" t="s">
        <v>228</v>
      </c>
      <c r="D52" s="137" t="s">
        <v>31</v>
      </c>
      <c r="E52" s="137" t="s">
        <v>227</v>
      </c>
      <c r="F52" s="143">
        <f>VLOOKUP($C52,'[1]PCP junioři 1.'!$B$7:$I$35,8,FALSE)</f>
        <v>33</v>
      </c>
      <c r="G52" s="143">
        <f>VLOOKUP($C52,'[1]PCP junioři 2.'!$B$7:$I$35,8,FALSE)</f>
        <v>38</v>
      </c>
      <c r="H52" s="135">
        <f t="shared" si="9"/>
        <v>0.6875</v>
      </c>
      <c r="I52" s="135">
        <f t="shared" si="9"/>
        <v>0.79166666666666663</v>
      </c>
      <c r="J52" s="143">
        <f>F52+G52</f>
        <v>71</v>
      </c>
      <c r="K52" s="154">
        <f t="shared" si="8"/>
        <v>0.73958333333333337</v>
      </c>
    </row>
    <row r="53" spans="1:11" s="5" customFormat="1" ht="15" customHeight="1" x14ac:dyDescent="0.3">
      <c r="A53" s="138" t="s">
        <v>229</v>
      </c>
      <c r="B53" s="138" t="s">
        <v>230</v>
      </c>
      <c r="C53" s="138" t="s">
        <v>231</v>
      </c>
      <c r="D53" s="138" t="s">
        <v>230</v>
      </c>
      <c r="E53" s="138" t="s">
        <v>229</v>
      </c>
      <c r="F53" s="146">
        <f>VLOOKUP($C53,'[1]PCP junioři 1.'!$B$7:$I$35,8,FALSE)</f>
        <v>35</v>
      </c>
      <c r="G53" s="146">
        <f>VLOOKUP($C53,'[1]PCP junioři 2.'!$B$7:$I$35,8,FALSE)</f>
        <v>32</v>
      </c>
      <c r="H53" s="135">
        <f t="shared" si="9"/>
        <v>0.72916666666666663</v>
      </c>
      <c r="I53" s="135">
        <f t="shared" si="9"/>
        <v>0.66666666666666663</v>
      </c>
      <c r="J53" s="146">
        <f>F53+G53</f>
        <v>67</v>
      </c>
      <c r="K53" s="155">
        <f t="shared" si="8"/>
        <v>0.69791666666666663</v>
      </c>
    </row>
    <row r="54" spans="1:11" s="5" customFormat="1" ht="23.25" customHeight="1" x14ac:dyDescent="0.3">
      <c r="A54" s="138" t="s">
        <v>232</v>
      </c>
      <c r="B54" s="138" t="s">
        <v>233</v>
      </c>
      <c r="C54" s="138" t="s">
        <v>234</v>
      </c>
      <c r="D54" s="138" t="s">
        <v>233</v>
      </c>
      <c r="E54" s="138" t="s">
        <v>232</v>
      </c>
      <c r="F54" s="146">
        <f>VLOOKUP($C54,'[1]PCP junioři 1.'!$B$7:$I$35,8,FALSE)</f>
        <v>43</v>
      </c>
      <c r="G54" s="146">
        <f>VLOOKUP($C54,'[1]PCP junioři 2.'!$B$7:$I$35,8,FALSE)</f>
        <v>0</v>
      </c>
      <c r="H54" s="135">
        <f t="shared" si="9"/>
        <v>0.89583333333333337</v>
      </c>
      <c r="I54" s="135">
        <f t="shared" si="9"/>
        <v>0</v>
      </c>
      <c r="J54" s="146">
        <f>F54+G54</f>
        <v>43</v>
      </c>
      <c r="K54" s="155">
        <f t="shared" si="8"/>
        <v>0.44791666666666669</v>
      </c>
    </row>
    <row r="55" spans="1:11" s="5" customFormat="1" ht="15" customHeight="1" x14ac:dyDescent="0.3">
      <c r="A55" s="138"/>
      <c r="B55" s="138"/>
      <c r="C55" s="138"/>
      <c r="D55" s="138"/>
      <c r="E55" s="138"/>
      <c r="F55" s="148">
        <f>MAX(F50:F54)</f>
        <v>48</v>
      </c>
      <c r="G55" s="152">
        <f>MAX(G50:G54)</f>
        <v>48</v>
      </c>
      <c r="H55" s="153"/>
      <c r="I55" s="153"/>
      <c r="J55" s="138"/>
      <c r="K55" s="147"/>
    </row>
    <row r="56" spans="1:11" s="5" customFormat="1" ht="15" customHeight="1" x14ac:dyDescent="0.3">
      <c r="A56" s="138"/>
      <c r="B56" s="138"/>
      <c r="C56" s="138"/>
      <c r="D56" s="138"/>
      <c r="E56" s="138"/>
      <c r="F56" s="148"/>
      <c r="G56" s="138"/>
      <c r="H56" s="153"/>
      <c r="I56" s="153"/>
      <c r="J56" s="138"/>
      <c r="K56" s="147"/>
    </row>
    <row r="57" spans="1:11" s="5" customFormat="1" ht="15" customHeight="1" x14ac:dyDescent="0.3">
      <c r="A57" s="193" t="s">
        <v>266</v>
      </c>
      <c r="B57" s="193"/>
      <c r="C57" s="190"/>
      <c r="D57" s="190"/>
      <c r="E57" s="190"/>
      <c r="F57" s="190"/>
      <c r="G57" s="190"/>
      <c r="H57" s="190"/>
      <c r="I57" s="190"/>
      <c r="J57" s="190"/>
      <c r="K57" s="190"/>
    </row>
    <row r="58" spans="1:11" s="5" customFormat="1" ht="15" customHeight="1" x14ac:dyDescent="0.3">
      <c r="A58" s="139" t="s">
        <v>236</v>
      </c>
      <c r="B58" s="139" t="s">
        <v>62</v>
      </c>
      <c r="C58" s="139" t="s">
        <v>63</v>
      </c>
      <c r="D58" s="139" t="s">
        <v>62</v>
      </c>
      <c r="E58" s="139" t="s">
        <v>236</v>
      </c>
      <c r="F58" s="140" t="s">
        <v>35</v>
      </c>
      <c r="G58" s="139" t="s">
        <v>36</v>
      </c>
      <c r="H58" s="150"/>
      <c r="I58" s="150"/>
      <c r="J58" s="139" t="s">
        <v>64</v>
      </c>
      <c r="K58" s="142" t="s">
        <v>237</v>
      </c>
    </row>
    <row r="59" spans="1:11" s="5" customFormat="1" ht="15" customHeight="1" x14ac:dyDescent="0.3">
      <c r="A59" s="151" t="s">
        <v>14</v>
      </c>
      <c r="B59" s="151" t="s">
        <v>15</v>
      </c>
      <c r="C59" s="151" t="s">
        <v>16</v>
      </c>
      <c r="D59" s="151" t="s">
        <v>15</v>
      </c>
      <c r="E59" s="151" t="s">
        <v>14</v>
      </c>
      <c r="F59" s="143">
        <f>VLOOKUP($C59,'[1]PCP veteráni 1.'!$B$7:$I$35,8,FALSE)</f>
        <v>46</v>
      </c>
      <c r="G59" s="143">
        <f>VLOOKUP($C59,'[1]PCP veteráni 2.'!$B$7:$I$35,8,FALSE)</f>
        <v>50</v>
      </c>
      <c r="H59" s="135">
        <f>F59/47</f>
        <v>0.97872340425531912</v>
      </c>
      <c r="I59" s="135">
        <f>G59/50</f>
        <v>1</v>
      </c>
      <c r="J59" s="143">
        <f t="shared" ref="J59:J64" si="10">F59+G59</f>
        <v>96</v>
      </c>
      <c r="K59" s="154">
        <f t="shared" ref="K59:K64" si="11">J59/MAX($J$58:$J$63)</f>
        <v>1</v>
      </c>
    </row>
    <row r="60" spans="1:11" s="5" customFormat="1" ht="15" customHeight="1" x14ac:dyDescent="0.3">
      <c r="A60" s="151" t="s">
        <v>267</v>
      </c>
      <c r="B60" s="151" t="s">
        <v>46</v>
      </c>
      <c r="C60" s="151" t="s">
        <v>163</v>
      </c>
      <c r="D60" s="151" t="s">
        <v>46</v>
      </c>
      <c r="E60" s="151" t="s">
        <v>267</v>
      </c>
      <c r="F60" s="143">
        <f>VLOOKUP($C60,'[1]PCP veteráni 1.'!$B$7:$I$35,8,FALSE)</f>
        <v>47</v>
      </c>
      <c r="G60" s="143">
        <f>VLOOKUP($C60,'[1]PCP veteráni 2.'!$B$7:$I$35,8,FALSE)</f>
        <v>47</v>
      </c>
      <c r="H60" s="135">
        <f t="shared" ref="H60:H64" si="12">F60/47</f>
        <v>1</v>
      </c>
      <c r="I60" s="135">
        <f t="shared" ref="I60:I64" si="13">G60/50</f>
        <v>0.94</v>
      </c>
      <c r="J60" s="143">
        <f t="shared" si="10"/>
        <v>94</v>
      </c>
      <c r="K60" s="154">
        <f t="shared" si="11"/>
        <v>0.97916666666666663</v>
      </c>
    </row>
    <row r="61" spans="1:11" s="5" customFormat="1" ht="15" customHeight="1" x14ac:dyDescent="0.3">
      <c r="A61" s="151" t="s">
        <v>160</v>
      </c>
      <c r="B61" s="151" t="s">
        <v>12</v>
      </c>
      <c r="C61" s="151" t="s">
        <v>161</v>
      </c>
      <c r="D61" s="151" t="s">
        <v>12</v>
      </c>
      <c r="E61" s="151" t="s">
        <v>160</v>
      </c>
      <c r="F61" s="143">
        <f>VLOOKUP($C61,'[1]PCP veteráni 1.'!$B$7:$I$35,8,FALSE)</f>
        <v>46</v>
      </c>
      <c r="G61" s="143">
        <f>VLOOKUP($C61,'[1]PCP veteráni 2.'!$B$7:$I$35,8,FALSE)</f>
        <v>47</v>
      </c>
      <c r="H61" s="135">
        <f t="shared" si="12"/>
        <v>0.97872340425531912</v>
      </c>
      <c r="I61" s="135">
        <f t="shared" si="13"/>
        <v>0.94</v>
      </c>
      <c r="J61" s="143">
        <f t="shared" si="10"/>
        <v>93</v>
      </c>
      <c r="K61" s="154">
        <f t="shared" si="11"/>
        <v>0.96875</v>
      </c>
    </row>
    <row r="62" spans="1:11" s="5" customFormat="1" ht="15" customHeight="1" x14ac:dyDescent="0.3">
      <c r="A62" s="136" t="s">
        <v>207</v>
      </c>
      <c r="B62" s="136" t="s">
        <v>21</v>
      </c>
      <c r="C62" s="136" t="s">
        <v>208</v>
      </c>
      <c r="D62" s="136" t="s">
        <v>21</v>
      </c>
      <c r="E62" s="136" t="s">
        <v>207</v>
      </c>
      <c r="F62" s="146">
        <f>VLOOKUP($C62,'[1]PCP veteráni 1.'!$B$7:$I$35,8,FALSE)</f>
        <v>47</v>
      </c>
      <c r="G62" s="146">
        <f>VLOOKUP($C62,'[1]PCP veteráni 2.'!$B$7:$I$35,8,FALSE)</f>
        <v>41</v>
      </c>
      <c r="H62" s="135">
        <f t="shared" si="12"/>
        <v>1</v>
      </c>
      <c r="I62" s="135">
        <f t="shared" si="13"/>
        <v>0.82</v>
      </c>
      <c r="J62" s="146">
        <f t="shared" si="10"/>
        <v>88</v>
      </c>
      <c r="K62" s="155">
        <f t="shared" si="11"/>
        <v>0.91666666666666663</v>
      </c>
    </row>
    <row r="63" spans="1:11" s="5" customFormat="1" ht="15" customHeight="1" x14ac:dyDescent="0.3">
      <c r="A63" s="136" t="s">
        <v>7</v>
      </c>
      <c r="B63" s="136" t="s">
        <v>30</v>
      </c>
      <c r="C63" s="136" t="s">
        <v>8</v>
      </c>
      <c r="D63" s="136" t="s">
        <v>30</v>
      </c>
      <c r="E63" s="136" t="s">
        <v>7</v>
      </c>
      <c r="F63" s="146">
        <f>VLOOKUP($C63,'[1]PCP veteráni 1.'!$B$7:$I$35,8,FALSE)</f>
        <v>41</v>
      </c>
      <c r="G63" s="146">
        <f>VLOOKUP($C63,'[1]PCP veteráni 2.'!$B$7:$I$35,8,FALSE)</f>
        <v>46</v>
      </c>
      <c r="H63" s="135">
        <f t="shared" si="12"/>
        <v>0.87234042553191493</v>
      </c>
      <c r="I63" s="135">
        <f t="shared" si="13"/>
        <v>0.92</v>
      </c>
      <c r="J63" s="146">
        <f t="shared" si="10"/>
        <v>87</v>
      </c>
      <c r="K63" s="155">
        <f t="shared" si="11"/>
        <v>0.90625</v>
      </c>
    </row>
    <row r="64" spans="1:11" s="5" customFormat="1" ht="15" customHeight="1" x14ac:dyDescent="0.3">
      <c r="A64" s="136" t="s">
        <v>50</v>
      </c>
      <c r="B64" s="136" t="s">
        <v>44</v>
      </c>
      <c r="C64" s="136" t="s">
        <v>67</v>
      </c>
      <c r="D64" s="136" t="s">
        <v>44</v>
      </c>
      <c r="E64" s="136" t="s">
        <v>50</v>
      </c>
      <c r="F64" s="146">
        <f>VLOOKUP($C64,'[1]PCP veteráni 1.'!$B$7:$I$35,8,FALSE)</f>
        <v>44</v>
      </c>
      <c r="G64" s="146">
        <f>VLOOKUP($C64,'[1]PCP veteráni 2.'!$B$7:$I$35,8,FALSE)</f>
        <v>0</v>
      </c>
      <c r="H64" s="135">
        <f t="shared" si="12"/>
        <v>0.93617021276595747</v>
      </c>
      <c r="I64" s="135">
        <f t="shared" si="13"/>
        <v>0</v>
      </c>
      <c r="J64" s="146">
        <f t="shared" si="10"/>
        <v>44</v>
      </c>
      <c r="K64" s="155">
        <f t="shared" si="11"/>
        <v>0.45833333333333331</v>
      </c>
    </row>
    <row r="65" spans="1:11" s="5" customFormat="1" ht="15" customHeight="1" x14ac:dyDescent="0.3">
      <c r="A65" s="138"/>
      <c r="B65" s="138"/>
      <c r="C65" s="138"/>
      <c r="D65" s="138"/>
      <c r="E65" s="138"/>
      <c r="F65" s="148">
        <f>MAX(F59:F64)</f>
        <v>47</v>
      </c>
      <c r="G65" s="152">
        <f>MAX(G59:G64)</f>
        <v>50</v>
      </c>
      <c r="H65" s="153"/>
      <c r="I65" s="153"/>
      <c r="J65" s="138"/>
      <c r="K65" s="147"/>
    </row>
    <row r="66" spans="1:11" s="5" customFormat="1" ht="23.25" customHeight="1" x14ac:dyDescent="0.3">
      <c r="A66" s="138"/>
      <c r="B66" s="138"/>
      <c r="C66" s="138"/>
      <c r="D66" s="138"/>
      <c r="E66" s="138"/>
      <c r="F66" s="148"/>
      <c r="G66" s="138"/>
      <c r="H66" s="153"/>
      <c r="I66" s="153"/>
      <c r="J66" s="138"/>
      <c r="K66" s="147"/>
    </row>
    <row r="67" spans="1:11" s="5" customFormat="1" ht="15" customHeight="1" x14ac:dyDescent="0.3">
      <c r="A67" s="194" t="s">
        <v>268</v>
      </c>
      <c r="B67" s="194"/>
      <c r="C67" s="190"/>
      <c r="D67" s="190"/>
      <c r="E67" s="190"/>
      <c r="F67" s="190"/>
      <c r="G67" s="190"/>
      <c r="H67" s="190"/>
      <c r="I67" s="190"/>
      <c r="J67" s="190"/>
      <c r="K67" s="190"/>
    </row>
    <row r="68" spans="1:11" s="5" customFormat="1" ht="15" customHeight="1" x14ac:dyDescent="0.3">
      <c r="A68" s="139" t="s">
        <v>236</v>
      </c>
      <c r="B68" s="139" t="s">
        <v>62</v>
      </c>
      <c r="C68" s="139" t="s">
        <v>63</v>
      </c>
      <c r="D68" s="139" t="s">
        <v>62</v>
      </c>
      <c r="E68" s="139" t="s">
        <v>236</v>
      </c>
      <c r="F68" s="140" t="s">
        <v>35</v>
      </c>
      <c r="G68" s="139" t="s">
        <v>36</v>
      </c>
      <c r="H68" s="150"/>
      <c r="I68" s="150"/>
      <c r="J68" s="139" t="s">
        <v>64</v>
      </c>
      <c r="K68" s="142" t="s">
        <v>237</v>
      </c>
    </row>
    <row r="69" spans="1:11" s="5" customFormat="1" ht="15" customHeight="1" x14ac:dyDescent="0.3">
      <c r="A69" s="137" t="s">
        <v>45</v>
      </c>
      <c r="B69" s="137" t="s">
        <v>46</v>
      </c>
      <c r="C69" s="137" t="s">
        <v>69</v>
      </c>
      <c r="D69" s="137" t="s">
        <v>46</v>
      </c>
      <c r="E69" s="137" t="s">
        <v>45</v>
      </c>
      <c r="F69" s="143">
        <f>VLOOKUP($C69,'[1]Pružiny 1.'!$B$7:$I$35,8,FALSE)</f>
        <v>51</v>
      </c>
      <c r="G69" s="143">
        <f>VLOOKUP($C69,'[1]Pružiny 2.'!$B$7:$I$35,8,FALSE)</f>
        <v>46</v>
      </c>
      <c r="H69" s="135">
        <f>F69/51</f>
        <v>1</v>
      </c>
      <c r="I69" s="135">
        <f>G69/48</f>
        <v>0.95833333333333337</v>
      </c>
      <c r="J69" s="143">
        <f>F69+G69</f>
        <v>97</v>
      </c>
      <c r="K69" s="154">
        <f t="shared" ref="K69:K72" si="14">J69/MAX($J$68:$J$71)</f>
        <v>1</v>
      </c>
    </row>
    <row r="70" spans="1:11" s="5" customFormat="1" ht="15" customHeight="1" x14ac:dyDescent="0.3">
      <c r="A70" s="137" t="s">
        <v>193</v>
      </c>
      <c r="B70" s="137" t="s">
        <v>21</v>
      </c>
      <c r="C70" s="137" t="s">
        <v>194</v>
      </c>
      <c r="D70" s="137" t="s">
        <v>21</v>
      </c>
      <c r="E70" s="137" t="s">
        <v>193</v>
      </c>
      <c r="F70" s="143">
        <f>VLOOKUP($C70,'[1]Pružiny 1.'!$B$7:$I$35,8,FALSE)</f>
        <v>43</v>
      </c>
      <c r="G70" s="143">
        <f>VLOOKUP($C70,'[1]Pružiny 2.'!$B$7:$I$35,8,FALSE)</f>
        <v>48</v>
      </c>
      <c r="H70" s="135">
        <f t="shared" ref="H70:H72" si="15">F70/51</f>
        <v>0.84313725490196079</v>
      </c>
      <c r="I70" s="135">
        <f t="shared" ref="I70:I72" si="16">G70/48</f>
        <v>1</v>
      </c>
      <c r="J70" s="143">
        <f>F70+G70</f>
        <v>91</v>
      </c>
      <c r="K70" s="154">
        <f t="shared" si="14"/>
        <v>0.93814432989690721</v>
      </c>
    </row>
    <row r="71" spans="1:11" x14ac:dyDescent="0.3">
      <c r="A71" s="137" t="s">
        <v>195</v>
      </c>
      <c r="B71" s="137" t="s">
        <v>43</v>
      </c>
      <c r="C71" s="137" t="s">
        <v>196</v>
      </c>
      <c r="D71" s="137" t="s">
        <v>43</v>
      </c>
      <c r="E71" s="137" t="s">
        <v>195</v>
      </c>
      <c r="F71" s="143">
        <f>VLOOKUP($C71,'[1]Pružiny 1.'!$B$7:$I$35,8,FALSE)</f>
        <v>44</v>
      </c>
      <c r="G71" s="143">
        <f>VLOOKUP($C71,'[1]Pružiny 2.'!$B$7:$I$35,8,FALSE)</f>
        <v>38</v>
      </c>
      <c r="H71" s="135">
        <f t="shared" si="15"/>
        <v>0.86274509803921573</v>
      </c>
      <c r="I71" s="135">
        <f t="shared" si="16"/>
        <v>0.79166666666666663</v>
      </c>
      <c r="J71" s="143">
        <f>F71+G71</f>
        <v>82</v>
      </c>
      <c r="K71" s="154">
        <f t="shared" si="14"/>
        <v>0.84536082474226804</v>
      </c>
    </row>
    <row r="72" spans="1:11" x14ac:dyDescent="0.3">
      <c r="A72" s="138" t="s">
        <v>197</v>
      </c>
      <c r="B72" s="138" t="s">
        <v>21</v>
      </c>
      <c r="C72" s="138" t="s">
        <v>198</v>
      </c>
      <c r="D72" s="138" t="s">
        <v>21</v>
      </c>
      <c r="E72" s="138" t="s">
        <v>197</v>
      </c>
      <c r="F72" s="146">
        <f>VLOOKUP($C72,'[1]Pružiny 1.'!$B$7:$I$35,8,FALSE)</f>
        <v>31</v>
      </c>
      <c r="G72" s="146">
        <f>VLOOKUP($C72,'[1]Pružiny 2.'!$B$7:$I$35,8,FALSE)</f>
        <v>30</v>
      </c>
      <c r="H72" s="135">
        <f t="shared" si="15"/>
        <v>0.60784313725490191</v>
      </c>
      <c r="I72" s="135">
        <f t="shared" si="16"/>
        <v>0.625</v>
      </c>
      <c r="J72" s="146">
        <f>F72+G72</f>
        <v>61</v>
      </c>
      <c r="K72" s="155">
        <f t="shared" si="14"/>
        <v>0.62886597938144329</v>
      </c>
    </row>
    <row r="73" spans="1:11" x14ac:dyDescent="0.3">
      <c r="A73" s="138"/>
      <c r="B73" s="138"/>
      <c r="C73" s="138"/>
      <c r="D73" s="138"/>
      <c r="E73" s="138"/>
      <c r="F73" s="148">
        <f>MAX(F69:F72)</f>
        <v>51</v>
      </c>
      <c r="G73" s="152">
        <f>MAX(G69:G72)</f>
        <v>48</v>
      </c>
      <c r="H73" s="153"/>
      <c r="I73" s="153"/>
      <c r="J73" s="138"/>
      <c r="K73" s="147"/>
    </row>
    <row r="74" spans="1:11" x14ac:dyDescent="0.3">
      <c r="A74" s="138"/>
      <c r="B74" s="138"/>
      <c r="C74" s="138"/>
      <c r="D74" s="138"/>
      <c r="E74" s="138"/>
      <c r="F74" s="148"/>
      <c r="G74" s="138"/>
      <c r="H74" s="153"/>
      <c r="I74" s="153"/>
      <c r="J74" s="138"/>
      <c r="K74" s="147"/>
    </row>
    <row r="75" spans="1:11" x14ac:dyDescent="0.3">
      <c r="A75" s="195" t="s">
        <v>269</v>
      </c>
      <c r="B75" s="195"/>
      <c r="C75" s="190"/>
      <c r="D75" s="190"/>
      <c r="E75" s="190"/>
      <c r="F75" s="190"/>
      <c r="G75" s="190"/>
      <c r="H75" s="190"/>
      <c r="I75" s="190"/>
      <c r="J75" s="190"/>
      <c r="K75" s="190"/>
    </row>
    <row r="76" spans="1:11" x14ac:dyDescent="0.3">
      <c r="A76" s="139" t="s">
        <v>236</v>
      </c>
      <c r="B76" s="139" t="s">
        <v>62</v>
      </c>
      <c r="C76" s="139" t="s">
        <v>63</v>
      </c>
      <c r="D76" s="139" t="s">
        <v>62</v>
      </c>
      <c r="E76" s="139" t="s">
        <v>236</v>
      </c>
      <c r="F76" s="140" t="s">
        <v>35</v>
      </c>
      <c r="G76" s="139" t="s">
        <v>36</v>
      </c>
      <c r="H76" s="150"/>
      <c r="I76" s="150"/>
      <c r="J76" s="139" t="s">
        <v>64</v>
      </c>
      <c r="K76" s="142" t="s">
        <v>237</v>
      </c>
    </row>
    <row r="77" spans="1:11" x14ac:dyDescent="0.3">
      <c r="A77" s="137" t="s">
        <v>29</v>
      </c>
      <c r="B77" s="137" t="s">
        <v>30</v>
      </c>
      <c r="C77" s="137" t="s">
        <v>68</v>
      </c>
      <c r="D77" s="137" t="s">
        <v>30</v>
      </c>
      <c r="E77" s="137" t="s">
        <v>29</v>
      </c>
      <c r="F77" s="143">
        <f>VLOOKUP($C77,'[1]Pružiny special 1.'!$B$7:$I$35,8,FALSE)</f>
        <v>31</v>
      </c>
      <c r="G77" s="143">
        <f>VLOOKUP($C77,'[1]Pružiny special 2.'!$B$7:$I$35,8,FALSE)</f>
        <v>28</v>
      </c>
      <c r="H77" s="135">
        <f>F77/31</f>
        <v>1</v>
      </c>
      <c r="I77" s="135">
        <f>G77/28</f>
        <v>1</v>
      </c>
      <c r="J77" s="143">
        <f t="shared" ref="J77:J82" si="17">F77+G77</f>
        <v>59</v>
      </c>
      <c r="K77" s="154">
        <f t="shared" ref="K77:K82" si="18">J77/MAX($J$76:$J$81)</f>
        <v>1</v>
      </c>
    </row>
    <row r="78" spans="1:11" x14ac:dyDescent="0.3">
      <c r="A78" s="137" t="s">
        <v>177</v>
      </c>
      <c r="B78" s="137" t="s">
        <v>53</v>
      </c>
      <c r="C78" s="137" t="s">
        <v>178</v>
      </c>
      <c r="D78" s="137" t="s">
        <v>53</v>
      </c>
      <c r="E78" s="137" t="s">
        <v>177</v>
      </c>
      <c r="F78" s="143">
        <f>VLOOKUP($C78,'[1]Pružiny special 1.'!$B$7:$I$35,8,FALSE)</f>
        <v>22</v>
      </c>
      <c r="G78" s="143">
        <f>VLOOKUP($C78,'[1]Pružiny special 2.'!$B$7:$I$35,8,FALSE)</f>
        <v>20</v>
      </c>
      <c r="H78" s="135">
        <f t="shared" ref="H78:H82" si="19">F78/31</f>
        <v>0.70967741935483875</v>
      </c>
      <c r="I78" s="135">
        <f t="shared" ref="I78:I82" si="20">G78/28</f>
        <v>0.7142857142857143</v>
      </c>
      <c r="J78" s="143">
        <f t="shared" si="17"/>
        <v>42</v>
      </c>
      <c r="K78" s="154">
        <f t="shared" si="18"/>
        <v>0.71186440677966101</v>
      </c>
    </row>
    <row r="79" spans="1:11" x14ac:dyDescent="0.3">
      <c r="A79" s="137" t="s">
        <v>199</v>
      </c>
      <c r="B79" s="137" t="s">
        <v>200</v>
      </c>
      <c r="C79" s="137" t="s">
        <v>201</v>
      </c>
      <c r="D79" s="137" t="s">
        <v>200</v>
      </c>
      <c r="E79" s="137" t="s">
        <v>199</v>
      </c>
      <c r="F79" s="143">
        <f>VLOOKUP($C79,'[1]Pružiny special 1.'!$B$7:$I$35,8,FALSE)</f>
        <v>20</v>
      </c>
      <c r="G79" s="143">
        <f>VLOOKUP($C79,'[1]Pružiny special 2.'!$B$7:$I$35,8,FALSE)</f>
        <v>19</v>
      </c>
      <c r="H79" s="135">
        <f t="shared" si="19"/>
        <v>0.64516129032258063</v>
      </c>
      <c r="I79" s="135">
        <f t="shared" si="20"/>
        <v>0.6785714285714286</v>
      </c>
      <c r="J79" s="143">
        <f t="shared" si="17"/>
        <v>39</v>
      </c>
      <c r="K79" s="154">
        <f t="shared" si="18"/>
        <v>0.66101694915254239</v>
      </c>
    </row>
    <row r="80" spans="1:11" x14ac:dyDescent="0.3">
      <c r="A80" s="138" t="s">
        <v>202</v>
      </c>
      <c r="B80" s="138" t="s">
        <v>203</v>
      </c>
      <c r="C80" s="138" t="s">
        <v>204</v>
      </c>
      <c r="D80" s="138" t="s">
        <v>203</v>
      </c>
      <c r="E80" s="138" t="s">
        <v>202</v>
      </c>
      <c r="F80" s="146">
        <f>VLOOKUP($C80,'[1]Pružiny special 1.'!$B$7:$I$35,8,FALSE)</f>
        <v>11</v>
      </c>
      <c r="G80" s="146">
        <f>VLOOKUP($C80,'[1]Pružiny special 2.'!$B$7:$I$35,8,FALSE)</f>
        <v>23</v>
      </c>
      <c r="H80" s="135">
        <f t="shared" si="19"/>
        <v>0.35483870967741937</v>
      </c>
      <c r="I80" s="135">
        <f t="shared" si="20"/>
        <v>0.8214285714285714</v>
      </c>
      <c r="J80" s="146">
        <f t="shared" si="17"/>
        <v>34</v>
      </c>
      <c r="K80" s="155">
        <f t="shared" si="18"/>
        <v>0.57627118644067798</v>
      </c>
    </row>
    <row r="81" spans="1:11" x14ac:dyDescent="0.3">
      <c r="A81" s="138" t="s">
        <v>47</v>
      </c>
      <c r="B81" s="138" t="s">
        <v>54</v>
      </c>
      <c r="C81" s="138" t="s">
        <v>85</v>
      </c>
      <c r="D81" s="138" t="s">
        <v>54</v>
      </c>
      <c r="E81" s="138" t="s">
        <v>47</v>
      </c>
      <c r="F81" s="146">
        <f>VLOOKUP($C81,'[1]Pružiny special 1.'!$B$7:$I$35,8,FALSE)</f>
        <v>16</v>
      </c>
      <c r="G81" s="146">
        <f>VLOOKUP($C81,'[1]Pružiny special 2.'!$B$7:$I$35,8,FALSE)</f>
        <v>14</v>
      </c>
      <c r="H81" s="135">
        <f t="shared" si="19"/>
        <v>0.5161290322580645</v>
      </c>
      <c r="I81" s="135">
        <f t="shared" si="20"/>
        <v>0.5</v>
      </c>
      <c r="J81" s="146">
        <f t="shared" si="17"/>
        <v>30</v>
      </c>
      <c r="K81" s="155">
        <f t="shared" si="18"/>
        <v>0.50847457627118642</v>
      </c>
    </row>
    <row r="82" spans="1:11" x14ac:dyDescent="0.3">
      <c r="A82" s="138" t="s">
        <v>205</v>
      </c>
      <c r="B82" s="138" t="s">
        <v>89</v>
      </c>
      <c r="C82" s="138" t="s">
        <v>206</v>
      </c>
      <c r="D82" s="138" t="s">
        <v>89</v>
      </c>
      <c r="E82" s="138" t="s">
        <v>205</v>
      </c>
      <c r="F82" s="146">
        <f>VLOOKUP($C82,'[1]Pružiny special 1.'!$B$7:$I$35,8,FALSE)</f>
        <v>0</v>
      </c>
      <c r="G82" s="146">
        <f>VLOOKUP($C82,'[1]Pružiny special 2.'!$B$7:$I$35,8,FALSE)</f>
        <v>19</v>
      </c>
      <c r="H82" s="135">
        <f t="shared" si="19"/>
        <v>0</v>
      </c>
      <c r="I82" s="135">
        <f t="shared" si="20"/>
        <v>0.6785714285714286</v>
      </c>
      <c r="J82" s="146">
        <f t="shared" si="17"/>
        <v>19</v>
      </c>
      <c r="K82" s="155">
        <f t="shared" si="18"/>
        <v>0.32203389830508472</v>
      </c>
    </row>
  </sheetData>
  <mergeCells count="6">
    <mergeCell ref="A75:K75"/>
    <mergeCell ref="A2:K2"/>
    <mergeCell ref="A35:K35"/>
    <mergeCell ref="A48:K48"/>
    <mergeCell ref="A57:K57"/>
    <mergeCell ref="A67:K67"/>
  </mergeCells>
  <pageMargins left="0.7" right="0.7" top="0.78740157499999996" bottom="0.78740157499999996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F50"/>
  <sheetViews>
    <sheetView workbookViewId="0">
      <selection activeCell="B1" sqref="B1:I1048576"/>
    </sheetView>
  </sheetViews>
  <sheetFormatPr defaultRowHeight="14.4" x14ac:dyDescent="0.3"/>
  <cols>
    <col min="1" max="1" width="6.44140625" customWidth="1"/>
    <col min="2" max="2" width="2.109375" style="5" bestFit="1" customWidth="1"/>
    <col min="3" max="3" width="9.109375" style="5"/>
  </cols>
  <sheetData>
    <row r="1" spans="1:1" x14ac:dyDescent="0.3">
      <c r="A1" s="28"/>
    </row>
    <row r="2" spans="1:1" s="5" customFormat="1" x14ac:dyDescent="0.3">
      <c r="A2" s="28"/>
    </row>
    <row r="3" spans="1:1" ht="15.6" x14ac:dyDescent="0.3">
      <c r="A3" s="29">
        <v>1</v>
      </c>
    </row>
    <row r="4" spans="1:1" ht="15.6" x14ac:dyDescent="0.3">
      <c r="A4" s="29">
        <v>2</v>
      </c>
    </row>
    <row r="5" spans="1:1" ht="15.6" x14ac:dyDescent="0.3">
      <c r="A5" s="29">
        <v>3</v>
      </c>
    </row>
    <row r="6" spans="1:1" ht="15.6" x14ac:dyDescent="0.3">
      <c r="A6" s="29">
        <v>4</v>
      </c>
    </row>
    <row r="7" spans="1:1" ht="15.6" x14ac:dyDescent="0.3">
      <c r="A7" s="29">
        <v>5</v>
      </c>
    </row>
    <row r="8" spans="1:1" ht="15.6" x14ac:dyDescent="0.3">
      <c r="A8" s="29">
        <v>6</v>
      </c>
    </row>
    <row r="9" spans="1:1" ht="15.6" x14ac:dyDescent="0.3">
      <c r="A9" s="29">
        <v>7</v>
      </c>
    </row>
    <row r="10" spans="1:1" s="5" customFormat="1" x14ac:dyDescent="0.3">
      <c r="A10" s="28"/>
    </row>
    <row r="11" spans="1:1" ht="15.6" x14ac:dyDescent="0.3">
      <c r="A11" s="29">
        <v>1</v>
      </c>
    </row>
    <row r="12" spans="1:1" ht="15.6" x14ac:dyDescent="0.3">
      <c r="A12" s="29">
        <v>2</v>
      </c>
    </row>
    <row r="13" spans="1:1" ht="15.6" x14ac:dyDescent="0.3">
      <c r="A13" s="29">
        <v>3</v>
      </c>
    </row>
    <row r="14" spans="1:1" ht="15.6" x14ac:dyDescent="0.3">
      <c r="A14" s="29">
        <v>4</v>
      </c>
    </row>
    <row r="15" spans="1:1" ht="15.6" x14ac:dyDescent="0.3">
      <c r="A15" s="29">
        <v>5</v>
      </c>
    </row>
    <row r="16" spans="1:1" ht="15.6" x14ac:dyDescent="0.3">
      <c r="A16" s="29">
        <v>6</v>
      </c>
    </row>
    <row r="17" spans="1:6" s="5" customFormat="1" x14ac:dyDescent="0.3">
      <c r="A17" s="28"/>
    </row>
    <row r="18" spans="1:6" ht="15.6" x14ac:dyDescent="0.3">
      <c r="A18" s="29">
        <v>1</v>
      </c>
    </row>
    <row r="19" spans="1:6" ht="15.6" x14ac:dyDescent="0.3">
      <c r="A19" s="29">
        <v>2</v>
      </c>
      <c r="B19" s="30" t="s">
        <v>91</v>
      </c>
    </row>
    <row r="20" spans="1:6" ht="15.6" x14ac:dyDescent="0.3">
      <c r="A20" s="29">
        <v>3</v>
      </c>
      <c r="B20" s="30" t="s">
        <v>91</v>
      </c>
    </row>
    <row r="21" spans="1:6" ht="15.6" x14ac:dyDescent="0.3">
      <c r="A21" s="29">
        <v>4</v>
      </c>
    </row>
    <row r="22" spans="1:6" ht="15.6" x14ac:dyDescent="0.3">
      <c r="A22" s="29">
        <v>5</v>
      </c>
    </row>
    <row r="23" spans="1:6" ht="15.6" x14ac:dyDescent="0.3">
      <c r="A23" s="29">
        <v>6</v>
      </c>
    </row>
    <row r="24" spans="1:6" ht="15.6" x14ac:dyDescent="0.3">
      <c r="A24" s="29">
        <v>7</v>
      </c>
    </row>
    <row r="25" spans="1:6" ht="15.6" x14ac:dyDescent="0.3">
      <c r="A25" s="29">
        <v>8</v>
      </c>
    </row>
    <row r="26" spans="1:6" ht="15.6" x14ac:dyDescent="0.3">
      <c r="A26" s="29">
        <v>9</v>
      </c>
    </row>
    <row r="27" spans="1:6" ht="15.6" x14ac:dyDescent="0.3">
      <c r="A27" s="29">
        <v>10</v>
      </c>
    </row>
    <row r="28" spans="1:6" ht="15.6" x14ac:dyDescent="0.3">
      <c r="A28" s="29">
        <v>11</v>
      </c>
    </row>
    <row r="29" spans="1:6" ht="15.6" x14ac:dyDescent="0.3">
      <c r="A29" s="29">
        <v>12</v>
      </c>
      <c r="C29" s="31"/>
      <c r="F29" t="e">
        <f>MAX(#REF!)</f>
        <v>#REF!</v>
      </c>
    </row>
    <row r="30" spans="1:6" ht="15.6" x14ac:dyDescent="0.3">
      <c r="A30" s="29">
        <v>13</v>
      </c>
    </row>
    <row r="31" spans="1:6" ht="15.6" x14ac:dyDescent="0.3">
      <c r="A31" s="29">
        <v>14</v>
      </c>
    </row>
    <row r="32" spans="1:6" ht="15.6" x14ac:dyDescent="0.3">
      <c r="A32" s="29">
        <v>15</v>
      </c>
    </row>
    <row r="33" spans="1:1" ht="15.6" x14ac:dyDescent="0.3">
      <c r="A33" s="29">
        <v>16</v>
      </c>
    </row>
    <row r="34" spans="1:1" ht="15.6" x14ac:dyDescent="0.3">
      <c r="A34" s="29">
        <v>17</v>
      </c>
    </row>
    <row r="35" spans="1:1" ht="15.6" x14ac:dyDescent="0.3">
      <c r="A35" s="29">
        <v>18</v>
      </c>
    </row>
    <row r="36" spans="1:1" ht="15.6" x14ac:dyDescent="0.3">
      <c r="A36" s="29">
        <v>19</v>
      </c>
    </row>
    <row r="37" spans="1:1" ht="15.6" x14ac:dyDescent="0.3">
      <c r="A37" s="29">
        <v>20</v>
      </c>
    </row>
    <row r="38" spans="1:1" ht="15.6" x14ac:dyDescent="0.3">
      <c r="A38" s="29">
        <v>21</v>
      </c>
    </row>
    <row r="39" spans="1:1" ht="15.6" x14ac:dyDescent="0.3">
      <c r="A39" s="29">
        <v>22</v>
      </c>
    </row>
    <row r="40" spans="1:1" ht="15.6" x14ac:dyDescent="0.3">
      <c r="A40" s="29">
        <v>23</v>
      </c>
    </row>
    <row r="41" spans="1:1" ht="15.6" x14ac:dyDescent="0.3">
      <c r="A41" s="29">
        <v>24</v>
      </c>
    </row>
    <row r="42" spans="1:1" ht="15.6" x14ac:dyDescent="0.3">
      <c r="A42" s="29">
        <v>25</v>
      </c>
    </row>
    <row r="43" spans="1:1" s="5" customFormat="1" x14ac:dyDescent="0.3">
      <c r="A43" s="28"/>
    </row>
    <row r="44" spans="1:1" ht="15.6" x14ac:dyDescent="0.3">
      <c r="A44" s="29">
        <v>1</v>
      </c>
    </row>
    <row r="45" spans="1:1" ht="15.6" x14ac:dyDescent="0.3">
      <c r="A45" s="29">
        <v>2</v>
      </c>
    </row>
    <row r="46" spans="1:1" ht="15.6" x14ac:dyDescent="0.3">
      <c r="A46" s="29">
        <v>3</v>
      </c>
    </row>
    <row r="47" spans="1:1" s="5" customFormat="1" x14ac:dyDescent="0.3">
      <c r="A47" s="28"/>
    </row>
    <row r="48" spans="1:1" ht="15.6" x14ac:dyDescent="0.3">
      <c r="A48" s="29">
        <v>1</v>
      </c>
    </row>
    <row r="49" spans="1:1" ht="15.6" x14ac:dyDescent="0.3">
      <c r="A49" s="29">
        <v>2</v>
      </c>
    </row>
    <row r="50" spans="1:1" x14ac:dyDescent="0.3">
      <c r="A50" s="2"/>
    </row>
  </sheetData>
  <pageMargins left="0.25" right="0.25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2"/>
  <sheetViews>
    <sheetView topLeftCell="A25" workbookViewId="0">
      <selection activeCell="L49" sqref="L49"/>
    </sheetView>
  </sheetViews>
  <sheetFormatPr defaultRowHeight="14.4" x14ac:dyDescent="0.3"/>
  <sheetData>
    <row r="2" s="4" customFormat="1" x14ac:dyDescent="0.3"/>
  </sheetData>
  <pageMargins left="0.7" right="0.7" top="0.78740157499999996" bottom="0.78740157499999996" header="0.3" footer="0.3"/>
  <pageSetup paperSize="9" orientation="portrait" horizontalDpi="4294967293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"/>
  <sheetViews>
    <sheetView workbookViewId="0"/>
  </sheetViews>
  <sheetFormatPr defaultRowHeight="14.4" x14ac:dyDescent="0.3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7</vt:i4>
      </vt:variant>
    </vt:vector>
  </HeadingPairs>
  <TitlesOfParts>
    <vt:vector size="7" baseType="lpstr">
      <vt:lpstr>Celkem</vt:lpstr>
      <vt:lpstr>Družstva</vt:lpstr>
      <vt:lpstr>Skalice 13.-14.4.2019</vt:lpstr>
      <vt:lpstr>Vojtěchov</vt:lpstr>
      <vt:lpstr>Lipová</vt:lpstr>
      <vt:lpstr>Petrušov</vt:lpstr>
      <vt:lpstr>Bohumín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P809420</dc:creator>
  <cp:lastModifiedBy>King</cp:lastModifiedBy>
  <cp:lastPrinted>2017-10-03T16:02:41Z</cp:lastPrinted>
  <dcterms:created xsi:type="dcterms:W3CDTF">2016-08-10T07:36:34Z</dcterms:created>
  <dcterms:modified xsi:type="dcterms:W3CDTF">2019-05-29T15:56:07Z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NewReviewCycle">
    <vt:lpwstr/>
  </property>
</Properties>
</file>